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E314Web\"/>
    </mc:Choice>
  </mc:AlternateContent>
  <bookViews>
    <workbookView xWindow="0" yWindow="0" windowWidth="16440" windowHeight="87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11" i="1" l="1"/>
  <c r="N11" i="1"/>
  <c r="J11" i="1"/>
  <c r="I11" i="1"/>
  <c r="H11" i="1"/>
  <c r="G11" i="1"/>
  <c r="L11" i="1" s="1"/>
  <c r="F11" i="1"/>
  <c r="K11" i="1" s="1"/>
  <c r="E11" i="1"/>
  <c r="M11" i="1" l="1"/>
  <c r="P11" i="1"/>
  <c r="O8" i="1"/>
  <c r="N8" i="1"/>
  <c r="J8" i="1"/>
  <c r="I8" i="1"/>
  <c r="F8" i="1"/>
  <c r="K8" i="1" s="1"/>
  <c r="E8" i="1"/>
  <c r="H8" i="1" s="1"/>
  <c r="M8" i="1" s="1"/>
  <c r="G8" i="1" l="1"/>
  <c r="L8" i="1" s="1"/>
  <c r="P8" i="1" s="1"/>
  <c r="O6" i="1"/>
  <c r="N6" i="1"/>
  <c r="J6" i="1"/>
  <c r="I6" i="1"/>
  <c r="F6" i="1"/>
  <c r="K6" i="1" s="1"/>
  <c r="E6" i="1"/>
  <c r="H6" i="1" s="1"/>
  <c r="O4" i="1"/>
  <c r="N4" i="1"/>
  <c r="J4" i="1"/>
  <c r="I4" i="1"/>
  <c r="F4" i="1"/>
  <c r="K4" i="1" s="1"/>
  <c r="E4" i="1"/>
  <c r="H4" i="1" s="1"/>
  <c r="G4" i="1" l="1"/>
  <c r="M6" i="1"/>
  <c r="G6" i="1"/>
  <c r="L6" i="1" s="1"/>
  <c r="P6" i="1" s="1"/>
  <c r="M4" i="1"/>
  <c r="L4" i="1"/>
  <c r="P4" i="1" l="1"/>
</calcChain>
</file>

<file path=xl/sharedStrings.xml><?xml version="1.0" encoding="utf-8"?>
<sst xmlns="http://schemas.openxmlformats.org/spreadsheetml/2006/main" count="28" uniqueCount="28">
  <si>
    <t>rbp</t>
  </si>
  <si>
    <t>rbg</t>
  </si>
  <si>
    <t>pb</t>
  </si>
  <si>
    <t>rap</t>
  </si>
  <si>
    <t>rag</t>
  </si>
  <si>
    <t>C</t>
  </si>
  <si>
    <t>phi</t>
  </si>
  <si>
    <t>CR</t>
  </si>
  <si>
    <t>base pitch</t>
  </si>
  <si>
    <t>P add Rad</t>
  </si>
  <si>
    <t>G add rad</t>
  </si>
  <si>
    <t>G base rad</t>
  </si>
  <si>
    <t>P base rad</t>
  </si>
  <si>
    <t>Center</t>
  </si>
  <si>
    <t>Dist</t>
  </si>
  <si>
    <t>Pressure</t>
  </si>
  <si>
    <t>Ang</t>
  </si>
  <si>
    <t>P</t>
  </si>
  <si>
    <t>Pitch</t>
  </si>
  <si>
    <t>dp</t>
  </si>
  <si>
    <t>P diam</t>
  </si>
  <si>
    <t>dg</t>
  </si>
  <si>
    <t>G diam</t>
  </si>
  <si>
    <t>a</t>
  </si>
  <si>
    <t>add</t>
  </si>
  <si>
    <t>cir pitch</t>
  </si>
  <si>
    <t>Press Ang</t>
  </si>
  <si>
    <t>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</si>
</sst>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J16" sqref="J16"/>
    </sheetView>
  </sheetViews>
  <sheetFormatPr defaultRowHeight="15" x14ac:dyDescent="0.25"/>
  <cols>
    <col min="5" max="6" width="9.140625" style="1"/>
    <col min="7" max="7" width="9.85546875" style="1" customWidth="1"/>
    <col min="8" max="8" width="9.140625" style="1"/>
    <col min="9" max="9" width="10.140625" style="1" customWidth="1"/>
    <col min="10" max="11" width="9.140625" style="1"/>
    <col min="12" max="12" width="7.5703125" style="1" customWidth="1"/>
    <col min="13" max="13" width="7.85546875" style="1" customWidth="1"/>
    <col min="14" max="14" width="7.42578125" customWidth="1"/>
    <col min="15" max="15" width="8.7109375" style="1" customWidth="1"/>
    <col min="16" max="16" width="7.42578125" style="1" customWidth="1"/>
  </cols>
  <sheetData>
    <row r="1" spans="1:16" x14ac:dyDescent="0.25">
      <c r="A1" s="2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2" t="s">
        <v>13</v>
      </c>
      <c r="O1" s="3" t="s">
        <v>15</v>
      </c>
      <c r="P1" s="3"/>
    </row>
    <row r="2" spans="1:16" x14ac:dyDescent="0.25">
      <c r="A2" s="2" t="s">
        <v>18</v>
      </c>
      <c r="B2" s="2" t="s">
        <v>20</v>
      </c>
      <c r="C2" s="2" t="s">
        <v>22</v>
      </c>
      <c r="D2" s="2" t="s">
        <v>26</v>
      </c>
      <c r="E2" s="3" t="s">
        <v>24</v>
      </c>
      <c r="F2" s="3" t="s">
        <v>25</v>
      </c>
      <c r="G2" s="3" t="s">
        <v>9</v>
      </c>
      <c r="H2" s="3" t="s">
        <v>10</v>
      </c>
      <c r="I2" s="3" t="s">
        <v>12</v>
      </c>
      <c r="J2" s="3" t="s">
        <v>11</v>
      </c>
      <c r="K2" s="3" t="s">
        <v>8</v>
      </c>
      <c r="L2" s="3"/>
      <c r="M2" s="3"/>
      <c r="N2" s="2" t="s">
        <v>14</v>
      </c>
      <c r="O2" s="3" t="s">
        <v>16</v>
      </c>
      <c r="P2" s="3"/>
    </row>
    <row r="3" spans="1:16" x14ac:dyDescent="0.25">
      <c r="A3" s="5" t="s">
        <v>17</v>
      </c>
      <c r="B3" s="5" t="s">
        <v>19</v>
      </c>
      <c r="C3" s="5" t="s">
        <v>21</v>
      </c>
      <c r="D3" s="5" t="s">
        <v>27</v>
      </c>
      <c r="E3" s="3" t="s">
        <v>23</v>
      </c>
      <c r="F3" s="3"/>
      <c r="G3" s="3" t="s">
        <v>3</v>
      </c>
      <c r="H3" s="3" t="s">
        <v>4</v>
      </c>
      <c r="I3" s="3" t="s">
        <v>0</v>
      </c>
      <c r="J3" s="3" t="s">
        <v>1</v>
      </c>
      <c r="K3" s="3" t="s">
        <v>2</v>
      </c>
      <c r="L3" s="3"/>
      <c r="M3" s="3"/>
      <c r="N3" s="2" t="s">
        <v>5</v>
      </c>
      <c r="O3" s="3" t="s">
        <v>6</v>
      </c>
      <c r="P3" s="3" t="s">
        <v>7</v>
      </c>
    </row>
    <row r="4" spans="1:16" x14ac:dyDescent="0.25">
      <c r="A4" s="4">
        <v>6</v>
      </c>
      <c r="B4" s="4">
        <v>2</v>
      </c>
      <c r="C4" s="4">
        <v>6</v>
      </c>
      <c r="D4" s="4">
        <v>20</v>
      </c>
      <c r="E4" s="1">
        <f>1/A4</f>
        <v>0.16666666666666666</v>
      </c>
      <c r="F4" s="1">
        <f>3.1415/A4</f>
        <v>0.5235833333333334</v>
      </c>
      <c r="G4" s="1">
        <f>(B4+2*E4)/2</f>
        <v>1.1666666666666667</v>
      </c>
      <c r="H4" s="1">
        <f>(C4+2*E4)/2</f>
        <v>3.1666666666666665</v>
      </c>
      <c r="I4" s="1">
        <f>0.5*B4*COS(D4*3.1415/180)</f>
        <v>0.9396961417798968</v>
      </c>
      <c r="J4" s="1">
        <f>0.5*C4*COS(D4*3.1415/180)</f>
        <v>2.8190884253396904</v>
      </c>
      <c r="K4" s="1">
        <f>F4*COS(D4*3.1415/180)</f>
        <v>0.49200923823359105</v>
      </c>
      <c r="L4" s="1">
        <f>SQRT(G4^2-I4^2)</f>
        <v>0.69143493709465353</v>
      </c>
      <c r="M4" s="1">
        <f>SQRT(H4^2-J4^2)</f>
        <v>1.4424001621927118</v>
      </c>
      <c r="N4">
        <f>0.5*(B4+C4)</f>
        <v>4</v>
      </c>
      <c r="O4" s="1">
        <f>D4*3.1415/180</f>
        <v>0.34905555555555556</v>
      </c>
      <c r="P4" s="1">
        <f>(L4+M4-N4*SIN(O4))/K4</f>
        <v>1.5564610631290121</v>
      </c>
    </row>
    <row r="6" spans="1:16" x14ac:dyDescent="0.25">
      <c r="A6" s="4">
        <v>2</v>
      </c>
      <c r="B6" s="4">
        <v>2</v>
      </c>
      <c r="C6" s="4">
        <v>6</v>
      </c>
      <c r="D6" s="4">
        <v>20</v>
      </c>
      <c r="E6" s="1">
        <f>1/A6</f>
        <v>0.5</v>
      </c>
      <c r="F6" s="1">
        <f>3.1415/A6</f>
        <v>1.5707500000000001</v>
      </c>
      <c r="G6" s="1">
        <f>(B6+2*E6)/2</f>
        <v>1.5</v>
      </c>
      <c r="H6" s="1">
        <f>(C6+2*E6)/2</f>
        <v>3.5</v>
      </c>
      <c r="I6" s="1">
        <f>0.5*B6*COS(D6*3.1415/180)</f>
        <v>0.9396961417798968</v>
      </c>
      <c r="J6" s="1">
        <f>0.5*C6*COS(D6*3.1415/180)</f>
        <v>2.8190884253396904</v>
      </c>
      <c r="K6" s="1">
        <f>F6*COS(D6*3.1415/180)</f>
        <v>1.476027714700773</v>
      </c>
      <c r="L6" s="1">
        <f>SQRT(G6^2-I6^2)</f>
        <v>1.1691754193122501</v>
      </c>
      <c r="M6" s="1">
        <f>SQRT(H6^2-J6^2)</f>
        <v>2.0743048112839602</v>
      </c>
      <c r="N6">
        <f>0.5*(B6+C6)</f>
        <v>4</v>
      </c>
      <c r="O6" s="1">
        <f>D6*3.1415/180</f>
        <v>0.34905555555555556</v>
      </c>
      <c r="P6" s="1">
        <f>(L6+M6-N6*SIN(O6))/K6</f>
        <v>1.27059833270095</v>
      </c>
    </row>
    <row r="8" spans="1:16" x14ac:dyDescent="0.25">
      <c r="A8">
        <v>32</v>
      </c>
      <c r="B8">
        <v>0.625</v>
      </c>
      <c r="C8">
        <v>2.5</v>
      </c>
      <c r="D8">
        <v>20</v>
      </c>
      <c r="E8" s="1">
        <f>1/A8</f>
        <v>3.125E-2</v>
      </c>
      <c r="F8" s="1">
        <f>3.1415/A8</f>
        <v>9.8171875000000006E-2</v>
      </c>
      <c r="G8" s="1">
        <f>(B8+2*E8)/2</f>
        <v>0.34375</v>
      </c>
      <c r="H8" s="1">
        <f>(C8+2*E8)/2</f>
        <v>1.28125</v>
      </c>
      <c r="I8" s="1">
        <f>0.5*B8*COS(D8*3.1415/180)</f>
        <v>0.29365504430621775</v>
      </c>
      <c r="J8" s="1">
        <f>0.5*C8*COS(D8*3.1415/180)</f>
        <v>1.174620177224871</v>
      </c>
      <c r="K8" s="1">
        <f>F8*COS(D8*3.1415/180)</f>
        <v>9.2251732168798312E-2</v>
      </c>
      <c r="L8" s="1">
        <f>SQRT(G8^2-I8^2)</f>
        <v>0.17869185055148232</v>
      </c>
      <c r="M8" s="1">
        <f>SQRT(H8^2-J8^2)</f>
        <v>0.51173137656021506</v>
      </c>
      <c r="N8">
        <f>0.5*(B8+C8)</f>
        <v>1.5625</v>
      </c>
      <c r="O8" s="1">
        <f>D8*3.1415/180</f>
        <v>0.34905555555555556</v>
      </c>
      <c r="P8" s="1">
        <f>(L8+M8-N8*SIN(O8))/K8</f>
        <v>1.6913706131269488</v>
      </c>
    </row>
    <row r="11" spans="1:16" x14ac:dyDescent="0.25">
      <c r="A11">
        <v>3</v>
      </c>
      <c r="B11">
        <v>7</v>
      </c>
      <c r="C11">
        <v>9.33</v>
      </c>
      <c r="D11">
        <v>20</v>
      </c>
      <c r="E11" s="1">
        <f>1/A11</f>
        <v>0.33333333333333331</v>
      </c>
      <c r="F11" s="1">
        <f>3.1415/A11</f>
        <v>1.0471666666666668</v>
      </c>
      <c r="G11" s="1">
        <f>(B11+2*E11)/2</f>
        <v>3.8333333333333335</v>
      </c>
      <c r="H11" s="1">
        <f>(C11+2*E11)/2</f>
        <v>4.9983333333333331</v>
      </c>
      <c r="I11" s="1">
        <f>0.5*B11*COS(D11*3.1415/180)</f>
        <v>3.2889364962296388</v>
      </c>
      <c r="J11" s="1">
        <f>0.5*C11*COS(D11*3.1415/180)</f>
        <v>4.3836825014032188</v>
      </c>
      <c r="K11" s="1">
        <f>F11*COS(D11*3.1415/180)</f>
        <v>0.9840184764671821</v>
      </c>
      <c r="L11" s="1">
        <f>SQRT(G11^2-I11^2)</f>
        <v>1.9690965360319825</v>
      </c>
      <c r="M11" s="1">
        <f>SQRT(H11^2-J11^2)</f>
        <v>2.4013878982793111</v>
      </c>
      <c r="N11">
        <f>0.5*(B11+C11)</f>
        <v>8.1649999999999991</v>
      </c>
      <c r="O11" s="1">
        <f>D11*3.1415/180</f>
        <v>0.34905555555555556</v>
      </c>
      <c r="P11" s="1">
        <f>(L11+M11-N11*SIN(O11))/K11</f>
        <v>1.603596873490428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Faryar Etesami</dc:creator>
  <cp:lastModifiedBy>Far Etesami</cp:lastModifiedBy>
  <cp:lastPrinted>2010-03-02T18:08:02Z</cp:lastPrinted>
  <dcterms:created xsi:type="dcterms:W3CDTF">2008-02-21T05:34:12Z</dcterms:created>
  <dcterms:modified xsi:type="dcterms:W3CDTF">2016-05-13T21:47:38Z</dcterms:modified>
</cp:coreProperties>
</file>