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14655"/>
  </bookViews>
  <sheets>
    <sheet name="Ex 3.1a" sheetId="6" r:id="rId1"/>
    <sheet name="Ex 3.1b,c" sheetId="7" r:id="rId2"/>
    <sheet name="Ex 3.2" sheetId="10" r:id="rId3"/>
    <sheet name="Ex 3.3" sheetId="9" r:id="rId4"/>
  </sheets>
  <externalReferences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C13" i="10" l="1"/>
  <c r="C10" i="10"/>
  <c r="C6" i="10"/>
  <c r="K107" i="9" l="1"/>
  <c r="O107" i="9" s="1"/>
  <c r="J107" i="9"/>
  <c r="N107" i="9" s="1"/>
  <c r="I107" i="9"/>
  <c r="M107" i="9" s="1"/>
  <c r="H107" i="9"/>
  <c r="G107" i="9"/>
  <c r="F107" i="9"/>
  <c r="D107" i="9"/>
  <c r="E107" i="9" s="1"/>
  <c r="L107" i="9" s="1"/>
  <c r="K106" i="9"/>
  <c r="O106" i="9" s="1"/>
  <c r="J106" i="9"/>
  <c r="N106" i="9" s="1"/>
  <c r="I106" i="9"/>
  <c r="M106" i="9" s="1"/>
  <c r="H106" i="9"/>
  <c r="G106" i="9"/>
  <c r="F106" i="9"/>
  <c r="E106" i="9"/>
  <c r="L106" i="9" s="1"/>
  <c r="D106" i="9"/>
  <c r="K105" i="9"/>
  <c r="O105" i="9" s="1"/>
  <c r="J105" i="9"/>
  <c r="N105" i="9" s="1"/>
  <c r="I105" i="9"/>
  <c r="M105" i="9" s="1"/>
  <c r="H105" i="9"/>
  <c r="G105" i="9"/>
  <c r="F105" i="9"/>
  <c r="D105" i="9"/>
  <c r="E105" i="9" s="1"/>
  <c r="L105" i="9" s="1"/>
  <c r="K104" i="9"/>
  <c r="O104" i="9" s="1"/>
  <c r="J104" i="9"/>
  <c r="N104" i="9" s="1"/>
  <c r="I104" i="9"/>
  <c r="M104" i="9" s="1"/>
  <c r="H104" i="9"/>
  <c r="G104" i="9"/>
  <c r="F104" i="9"/>
  <c r="D104" i="9"/>
  <c r="E104" i="9" s="1"/>
  <c r="L104" i="9" s="1"/>
  <c r="K103" i="9"/>
  <c r="O103" i="9" s="1"/>
  <c r="J103" i="9"/>
  <c r="N103" i="9" s="1"/>
  <c r="I103" i="9"/>
  <c r="M103" i="9" s="1"/>
  <c r="H103" i="9"/>
  <c r="G103" i="9"/>
  <c r="F103" i="9"/>
  <c r="D103" i="9"/>
  <c r="E103" i="9" s="1"/>
  <c r="L103" i="9" s="1"/>
  <c r="K102" i="9"/>
  <c r="O102" i="9" s="1"/>
  <c r="J102" i="9"/>
  <c r="N102" i="9" s="1"/>
  <c r="I102" i="9"/>
  <c r="M102" i="9" s="1"/>
  <c r="H102" i="9"/>
  <c r="G102" i="9"/>
  <c r="F102" i="9"/>
  <c r="E102" i="9"/>
  <c r="L102" i="9" s="1"/>
  <c r="D102" i="9"/>
  <c r="K101" i="9"/>
  <c r="O101" i="9" s="1"/>
  <c r="J101" i="9"/>
  <c r="N101" i="9" s="1"/>
  <c r="I101" i="9"/>
  <c r="M101" i="9" s="1"/>
  <c r="H101" i="9"/>
  <c r="G101" i="9"/>
  <c r="F101" i="9"/>
  <c r="D101" i="9"/>
  <c r="E101" i="9" s="1"/>
  <c r="L101" i="9" s="1"/>
  <c r="K100" i="9"/>
  <c r="O100" i="9" s="1"/>
  <c r="J100" i="9"/>
  <c r="N100" i="9" s="1"/>
  <c r="I100" i="9"/>
  <c r="M100" i="9" s="1"/>
  <c r="H100" i="9"/>
  <c r="G100" i="9"/>
  <c r="F100" i="9"/>
  <c r="D100" i="9"/>
  <c r="E100" i="9" s="1"/>
  <c r="L100" i="9" s="1"/>
  <c r="K99" i="9"/>
  <c r="O99" i="9" s="1"/>
  <c r="J99" i="9"/>
  <c r="N99" i="9" s="1"/>
  <c r="I99" i="9"/>
  <c r="M99" i="9" s="1"/>
  <c r="H99" i="9"/>
  <c r="G99" i="9"/>
  <c r="F99" i="9"/>
  <c r="D99" i="9"/>
  <c r="E99" i="9" s="1"/>
  <c r="L99" i="9" s="1"/>
  <c r="K98" i="9"/>
  <c r="O98" i="9" s="1"/>
  <c r="J98" i="9"/>
  <c r="N98" i="9" s="1"/>
  <c r="I98" i="9"/>
  <c r="M98" i="9" s="1"/>
  <c r="H98" i="9"/>
  <c r="G98" i="9"/>
  <c r="F98" i="9"/>
  <c r="E98" i="9"/>
  <c r="L98" i="9" s="1"/>
  <c r="D98" i="9"/>
  <c r="K97" i="9"/>
  <c r="O97" i="9" s="1"/>
  <c r="J97" i="9"/>
  <c r="N97" i="9" s="1"/>
  <c r="I97" i="9"/>
  <c r="M97" i="9" s="1"/>
  <c r="H97" i="9"/>
  <c r="G97" i="9"/>
  <c r="F97" i="9"/>
  <c r="D97" i="9"/>
  <c r="E97" i="9" s="1"/>
  <c r="L97" i="9" s="1"/>
  <c r="K96" i="9"/>
  <c r="O96" i="9" s="1"/>
  <c r="J96" i="9"/>
  <c r="N96" i="9" s="1"/>
  <c r="I96" i="9"/>
  <c r="M96" i="9" s="1"/>
  <c r="H96" i="9"/>
  <c r="G96" i="9"/>
  <c r="F96" i="9"/>
  <c r="D96" i="9"/>
  <c r="E96" i="9" s="1"/>
  <c r="L96" i="9" s="1"/>
  <c r="K95" i="9"/>
  <c r="O95" i="9" s="1"/>
  <c r="J95" i="9"/>
  <c r="N95" i="9" s="1"/>
  <c r="I95" i="9"/>
  <c r="M95" i="9" s="1"/>
  <c r="H95" i="9"/>
  <c r="G95" i="9"/>
  <c r="F95" i="9"/>
  <c r="D95" i="9"/>
  <c r="E95" i="9" s="1"/>
  <c r="L95" i="9" s="1"/>
  <c r="K94" i="9"/>
  <c r="O94" i="9" s="1"/>
  <c r="J94" i="9"/>
  <c r="N94" i="9" s="1"/>
  <c r="I94" i="9"/>
  <c r="M94" i="9" s="1"/>
  <c r="H94" i="9"/>
  <c r="G94" i="9"/>
  <c r="F94" i="9"/>
  <c r="E94" i="9"/>
  <c r="L94" i="9" s="1"/>
  <c r="D94" i="9"/>
  <c r="K93" i="9"/>
  <c r="O93" i="9" s="1"/>
  <c r="J93" i="9"/>
  <c r="N93" i="9" s="1"/>
  <c r="I93" i="9"/>
  <c r="M93" i="9" s="1"/>
  <c r="H93" i="9"/>
  <c r="G93" i="9"/>
  <c r="F93" i="9"/>
  <c r="D93" i="9"/>
  <c r="E93" i="9" s="1"/>
  <c r="L93" i="9" s="1"/>
  <c r="K92" i="9"/>
  <c r="O92" i="9" s="1"/>
  <c r="J92" i="9"/>
  <c r="N92" i="9" s="1"/>
  <c r="I92" i="9"/>
  <c r="M92" i="9" s="1"/>
  <c r="H92" i="9"/>
  <c r="G92" i="9"/>
  <c r="F92" i="9"/>
  <c r="D92" i="9"/>
  <c r="E92" i="9" s="1"/>
  <c r="L92" i="9" s="1"/>
  <c r="K91" i="9"/>
  <c r="O91" i="9" s="1"/>
  <c r="J91" i="9"/>
  <c r="N91" i="9" s="1"/>
  <c r="I91" i="9"/>
  <c r="M91" i="9" s="1"/>
  <c r="H91" i="9"/>
  <c r="G91" i="9"/>
  <c r="F91" i="9"/>
  <c r="D91" i="9"/>
  <c r="E91" i="9" s="1"/>
  <c r="L91" i="9" s="1"/>
  <c r="K90" i="9"/>
  <c r="O90" i="9" s="1"/>
  <c r="J90" i="9"/>
  <c r="N90" i="9" s="1"/>
  <c r="I90" i="9"/>
  <c r="M90" i="9" s="1"/>
  <c r="H90" i="9"/>
  <c r="G90" i="9"/>
  <c r="F90" i="9"/>
  <c r="E90" i="9"/>
  <c r="L90" i="9" s="1"/>
  <c r="D90" i="9"/>
  <c r="K89" i="9"/>
  <c r="O89" i="9" s="1"/>
  <c r="J89" i="9"/>
  <c r="N89" i="9" s="1"/>
  <c r="I89" i="9"/>
  <c r="M89" i="9" s="1"/>
  <c r="H89" i="9"/>
  <c r="G89" i="9"/>
  <c r="F89" i="9"/>
  <c r="D89" i="9"/>
  <c r="E89" i="9" s="1"/>
  <c r="L89" i="9" s="1"/>
  <c r="K88" i="9"/>
  <c r="O88" i="9" s="1"/>
  <c r="J88" i="9"/>
  <c r="N88" i="9" s="1"/>
  <c r="I88" i="9"/>
  <c r="M88" i="9" s="1"/>
  <c r="H88" i="9"/>
  <c r="G88" i="9"/>
  <c r="F88" i="9"/>
  <c r="D88" i="9"/>
  <c r="E88" i="9" s="1"/>
  <c r="L88" i="9" s="1"/>
  <c r="K87" i="9"/>
  <c r="O87" i="9" s="1"/>
  <c r="J87" i="9"/>
  <c r="N87" i="9" s="1"/>
  <c r="I87" i="9"/>
  <c r="M87" i="9" s="1"/>
  <c r="H87" i="9"/>
  <c r="G87" i="9"/>
  <c r="F87" i="9"/>
  <c r="D87" i="9"/>
  <c r="E87" i="9" s="1"/>
  <c r="L87" i="9" s="1"/>
  <c r="K86" i="9"/>
  <c r="O86" i="9" s="1"/>
  <c r="J86" i="9"/>
  <c r="N86" i="9" s="1"/>
  <c r="I86" i="9"/>
  <c r="M86" i="9" s="1"/>
  <c r="H86" i="9"/>
  <c r="G86" i="9"/>
  <c r="F86" i="9"/>
  <c r="E86" i="9"/>
  <c r="L86" i="9" s="1"/>
  <c r="D86" i="9"/>
  <c r="K85" i="9"/>
  <c r="O85" i="9" s="1"/>
  <c r="J85" i="9"/>
  <c r="N85" i="9" s="1"/>
  <c r="I85" i="9"/>
  <c r="M85" i="9" s="1"/>
  <c r="H85" i="9"/>
  <c r="G85" i="9"/>
  <c r="F85" i="9"/>
  <c r="D85" i="9"/>
  <c r="E85" i="9" s="1"/>
  <c r="L85" i="9" s="1"/>
  <c r="K84" i="9"/>
  <c r="O84" i="9" s="1"/>
  <c r="J84" i="9"/>
  <c r="N84" i="9" s="1"/>
  <c r="I84" i="9"/>
  <c r="M84" i="9" s="1"/>
  <c r="H84" i="9"/>
  <c r="G84" i="9"/>
  <c r="F84" i="9"/>
  <c r="D84" i="9"/>
  <c r="E84" i="9" s="1"/>
  <c r="L84" i="9" s="1"/>
  <c r="K83" i="9"/>
  <c r="O83" i="9" s="1"/>
  <c r="J83" i="9"/>
  <c r="N83" i="9" s="1"/>
  <c r="I83" i="9"/>
  <c r="M83" i="9" s="1"/>
  <c r="H83" i="9"/>
  <c r="G83" i="9"/>
  <c r="F83" i="9"/>
  <c r="D83" i="9"/>
  <c r="E83" i="9" s="1"/>
  <c r="L83" i="9" s="1"/>
  <c r="K82" i="9"/>
  <c r="O82" i="9" s="1"/>
  <c r="J82" i="9"/>
  <c r="N82" i="9" s="1"/>
  <c r="I82" i="9"/>
  <c r="M82" i="9" s="1"/>
  <c r="H82" i="9"/>
  <c r="G82" i="9"/>
  <c r="F82" i="9"/>
  <c r="E82" i="9"/>
  <c r="L82" i="9" s="1"/>
  <c r="D82" i="9"/>
  <c r="K81" i="9"/>
  <c r="O81" i="9" s="1"/>
  <c r="J81" i="9"/>
  <c r="N81" i="9" s="1"/>
  <c r="I81" i="9"/>
  <c r="M81" i="9" s="1"/>
  <c r="H81" i="9"/>
  <c r="G81" i="9"/>
  <c r="F81" i="9"/>
  <c r="D81" i="9"/>
  <c r="E81" i="9" s="1"/>
  <c r="L81" i="9" s="1"/>
  <c r="K80" i="9"/>
  <c r="O80" i="9" s="1"/>
  <c r="J80" i="9"/>
  <c r="N80" i="9" s="1"/>
  <c r="I80" i="9"/>
  <c r="M80" i="9" s="1"/>
  <c r="H80" i="9"/>
  <c r="G80" i="9"/>
  <c r="F80" i="9"/>
  <c r="D80" i="9"/>
  <c r="E80" i="9" s="1"/>
  <c r="L80" i="9" s="1"/>
  <c r="K79" i="9"/>
  <c r="O79" i="9" s="1"/>
  <c r="J79" i="9"/>
  <c r="N79" i="9" s="1"/>
  <c r="I79" i="9"/>
  <c r="M79" i="9" s="1"/>
  <c r="H79" i="9"/>
  <c r="G79" i="9"/>
  <c r="F79" i="9"/>
  <c r="D79" i="9"/>
  <c r="E79" i="9" s="1"/>
  <c r="L79" i="9" s="1"/>
  <c r="K78" i="9"/>
  <c r="O78" i="9" s="1"/>
  <c r="J78" i="9"/>
  <c r="N78" i="9" s="1"/>
  <c r="I78" i="9"/>
  <c r="M78" i="9" s="1"/>
  <c r="H78" i="9"/>
  <c r="G78" i="9"/>
  <c r="F78" i="9"/>
  <c r="E78" i="9"/>
  <c r="L78" i="9" s="1"/>
  <c r="D78" i="9"/>
  <c r="K77" i="9"/>
  <c r="O77" i="9" s="1"/>
  <c r="J77" i="9"/>
  <c r="N77" i="9" s="1"/>
  <c r="I77" i="9"/>
  <c r="M77" i="9" s="1"/>
  <c r="H77" i="9"/>
  <c r="G77" i="9"/>
  <c r="F77" i="9"/>
  <c r="D77" i="9"/>
  <c r="E77" i="9" s="1"/>
  <c r="L77" i="9" s="1"/>
  <c r="K76" i="9"/>
  <c r="O76" i="9" s="1"/>
  <c r="J76" i="9"/>
  <c r="N76" i="9" s="1"/>
  <c r="I76" i="9"/>
  <c r="M76" i="9" s="1"/>
  <c r="H76" i="9"/>
  <c r="G76" i="9"/>
  <c r="F76" i="9"/>
  <c r="D76" i="9"/>
  <c r="E76" i="9" s="1"/>
  <c r="L76" i="9" s="1"/>
  <c r="K75" i="9"/>
  <c r="O75" i="9" s="1"/>
  <c r="J75" i="9"/>
  <c r="N75" i="9" s="1"/>
  <c r="I75" i="9"/>
  <c r="M75" i="9" s="1"/>
  <c r="H75" i="9"/>
  <c r="G75" i="9"/>
  <c r="F75" i="9"/>
  <c r="D75" i="9"/>
  <c r="E75" i="9" s="1"/>
  <c r="L75" i="9" s="1"/>
  <c r="K74" i="9"/>
  <c r="O74" i="9" s="1"/>
  <c r="J74" i="9"/>
  <c r="N74" i="9" s="1"/>
  <c r="I74" i="9"/>
  <c r="M74" i="9" s="1"/>
  <c r="H74" i="9"/>
  <c r="G74" i="9"/>
  <c r="F74" i="9"/>
  <c r="E74" i="9"/>
  <c r="L74" i="9" s="1"/>
  <c r="D74" i="9"/>
  <c r="K73" i="9"/>
  <c r="O73" i="9" s="1"/>
  <c r="J73" i="9"/>
  <c r="N73" i="9" s="1"/>
  <c r="I73" i="9"/>
  <c r="M73" i="9" s="1"/>
  <c r="H73" i="9"/>
  <c r="G73" i="9"/>
  <c r="F73" i="9"/>
  <c r="D73" i="9"/>
  <c r="E73" i="9" s="1"/>
  <c r="L73" i="9" s="1"/>
  <c r="K72" i="9"/>
  <c r="O72" i="9" s="1"/>
  <c r="J72" i="9"/>
  <c r="N72" i="9" s="1"/>
  <c r="I72" i="9"/>
  <c r="M72" i="9" s="1"/>
  <c r="H72" i="9"/>
  <c r="G72" i="9"/>
  <c r="F72" i="9"/>
  <c r="D72" i="9"/>
  <c r="E72" i="9" s="1"/>
  <c r="L72" i="9" s="1"/>
  <c r="K71" i="9"/>
  <c r="O71" i="9" s="1"/>
  <c r="J71" i="9"/>
  <c r="N71" i="9" s="1"/>
  <c r="I71" i="9"/>
  <c r="M71" i="9" s="1"/>
  <c r="H71" i="9"/>
  <c r="G71" i="9"/>
  <c r="F71" i="9"/>
  <c r="D71" i="9"/>
  <c r="E71" i="9" s="1"/>
  <c r="L71" i="9" s="1"/>
  <c r="K70" i="9"/>
  <c r="O70" i="9" s="1"/>
  <c r="J70" i="9"/>
  <c r="N70" i="9" s="1"/>
  <c r="I70" i="9"/>
  <c r="M70" i="9" s="1"/>
  <c r="H70" i="9"/>
  <c r="G70" i="9"/>
  <c r="F70" i="9"/>
  <c r="E70" i="9"/>
  <c r="L70" i="9" s="1"/>
  <c r="D70" i="9"/>
  <c r="K69" i="9"/>
  <c r="O69" i="9" s="1"/>
  <c r="J69" i="9"/>
  <c r="N69" i="9" s="1"/>
  <c r="I69" i="9"/>
  <c r="M69" i="9" s="1"/>
  <c r="H69" i="9"/>
  <c r="G69" i="9"/>
  <c r="F69" i="9"/>
  <c r="D69" i="9"/>
  <c r="E69" i="9" s="1"/>
  <c r="L69" i="9" s="1"/>
  <c r="K68" i="9"/>
  <c r="O68" i="9" s="1"/>
  <c r="J68" i="9"/>
  <c r="N68" i="9" s="1"/>
  <c r="I68" i="9"/>
  <c r="M68" i="9" s="1"/>
  <c r="H68" i="9"/>
  <c r="G68" i="9"/>
  <c r="F68" i="9"/>
  <c r="D68" i="9"/>
  <c r="E68" i="9" s="1"/>
  <c r="L68" i="9" s="1"/>
  <c r="K67" i="9"/>
  <c r="O67" i="9" s="1"/>
  <c r="J67" i="9"/>
  <c r="N67" i="9" s="1"/>
  <c r="I67" i="9"/>
  <c r="M67" i="9" s="1"/>
  <c r="H67" i="9"/>
  <c r="G67" i="9"/>
  <c r="F67" i="9"/>
  <c r="D67" i="9"/>
  <c r="E67" i="9" s="1"/>
  <c r="L67" i="9" s="1"/>
  <c r="K66" i="9"/>
  <c r="O66" i="9" s="1"/>
  <c r="J66" i="9"/>
  <c r="N66" i="9" s="1"/>
  <c r="I66" i="9"/>
  <c r="M66" i="9" s="1"/>
  <c r="H66" i="9"/>
  <c r="G66" i="9"/>
  <c r="F66" i="9"/>
  <c r="E66" i="9"/>
  <c r="L66" i="9" s="1"/>
  <c r="D66" i="9"/>
  <c r="K65" i="9"/>
  <c r="O65" i="9" s="1"/>
  <c r="J65" i="9"/>
  <c r="N65" i="9" s="1"/>
  <c r="I65" i="9"/>
  <c r="M65" i="9" s="1"/>
  <c r="H65" i="9"/>
  <c r="G65" i="9"/>
  <c r="F65" i="9"/>
  <c r="D65" i="9"/>
  <c r="E65" i="9" s="1"/>
  <c r="L65" i="9" s="1"/>
  <c r="K64" i="9"/>
  <c r="O64" i="9" s="1"/>
  <c r="J64" i="9"/>
  <c r="N64" i="9" s="1"/>
  <c r="I64" i="9"/>
  <c r="M64" i="9" s="1"/>
  <c r="H64" i="9"/>
  <c r="G64" i="9"/>
  <c r="F64" i="9"/>
  <c r="D64" i="9"/>
  <c r="E64" i="9" s="1"/>
  <c r="L64" i="9" s="1"/>
  <c r="K63" i="9"/>
  <c r="O63" i="9" s="1"/>
  <c r="J63" i="9"/>
  <c r="N63" i="9" s="1"/>
  <c r="I63" i="9"/>
  <c r="M63" i="9" s="1"/>
  <c r="H63" i="9"/>
  <c r="G63" i="9"/>
  <c r="F63" i="9"/>
  <c r="D63" i="9"/>
  <c r="E63" i="9" s="1"/>
  <c r="L63" i="9" s="1"/>
  <c r="K62" i="9"/>
  <c r="O62" i="9" s="1"/>
  <c r="J62" i="9"/>
  <c r="N62" i="9" s="1"/>
  <c r="I62" i="9"/>
  <c r="M62" i="9" s="1"/>
  <c r="H62" i="9"/>
  <c r="G62" i="9"/>
  <c r="F62" i="9"/>
  <c r="E62" i="9"/>
  <c r="L62" i="9" s="1"/>
  <c r="D62" i="9"/>
  <c r="K61" i="9"/>
  <c r="O61" i="9" s="1"/>
  <c r="J61" i="9"/>
  <c r="N61" i="9" s="1"/>
  <c r="I61" i="9"/>
  <c r="M61" i="9" s="1"/>
  <c r="H61" i="9"/>
  <c r="G61" i="9"/>
  <c r="F61" i="9"/>
  <c r="D61" i="9"/>
  <c r="E61" i="9" s="1"/>
  <c r="L61" i="9" s="1"/>
  <c r="K60" i="9"/>
  <c r="O60" i="9" s="1"/>
  <c r="J60" i="9"/>
  <c r="N60" i="9" s="1"/>
  <c r="I60" i="9"/>
  <c r="M60" i="9" s="1"/>
  <c r="H60" i="9"/>
  <c r="G60" i="9"/>
  <c r="F60" i="9"/>
  <c r="D60" i="9"/>
  <c r="E60" i="9" s="1"/>
  <c r="L60" i="9" s="1"/>
  <c r="K59" i="9"/>
  <c r="O59" i="9" s="1"/>
  <c r="J59" i="9"/>
  <c r="N59" i="9" s="1"/>
  <c r="I59" i="9"/>
  <c r="M59" i="9" s="1"/>
  <c r="H59" i="9"/>
  <c r="G59" i="9"/>
  <c r="F59" i="9"/>
  <c r="D59" i="9"/>
  <c r="E59" i="9" s="1"/>
  <c r="L59" i="9" s="1"/>
  <c r="K58" i="9"/>
  <c r="O58" i="9" s="1"/>
  <c r="J58" i="9"/>
  <c r="N58" i="9" s="1"/>
  <c r="I58" i="9"/>
  <c r="M58" i="9" s="1"/>
  <c r="H58" i="9"/>
  <c r="G58" i="9"/>
  <c r="F58" i="9"/>
  <c r="E58" i="9"/>
  <c r="L58" i="9" s="1"/>
  <c r="D58" i="9"/>
  <c r="K57" i="9"/>
  <c r="O57" i="9" s="1"/>
  <c r="J57" i="9"/>
  <c r="N57" i="9" s="1"/>
  <c r="I57" i="9"/>
  <c r="M57" i="9" s="1"/>
  <c r="H57" i="9"/>
  <c r="G57" i="9"/>
  <c r="F57" i="9"/>
  <c r="D57" i="9"/>
  <c r="E57" i="9" s="1"/>
  <c r="L57" i="9" s="1"/>
  <c r="K56" i="9"/>
  <c r="O56" i="9" s="1"/>
  <c r="J56" i="9"/>
  <c r="N56" i="9" s="1"/>
  <c r="I56" i="9"/>
  <c r="M56" i="9" s="1"/>
  <c r="H56" i="9"/>
  <c r="G56" i="9"/>
  <c r="F56" i="9"/>
  <c r="D56" i="9"/>
  <c r="E56" i="9" s="1"/>
  <c r="L56" i="9" s="1"/>
  <c r="K55" i="9"/>
  <c r="O55" i="9" s="1"/>
  <c r="J55" i="9"/>
  <c r="N55" i="9" s="1"/>
  <c r="I55" i="9"/>
  <c r="M55" i="9" s="1"/>
  <c r="H55" i="9"/>
  <c r="G55" i="9"/>
  <c r="F55" i="9"/>
  <c r="D55" i="9"/>
  <c r="E55" i="9" s="1"/>
  <c r="L55" i="9" s="1"/>
  <c r="K54" i="9"/>
  <c r="O54" i="9" s="1"/>
  <c r="J54" i="9"/>
  <c r="N54" i="9" s="1"/>
  <c r="I54" i="9"/>
  <c r="M54" i="9" s="1"/>
  <c r="H54" i="9"/>
  <c r="G54" i="9"/>
  <c r="F54" i="9"/>
  <c r="E54" i="9"/>
  <c r="L54" i="9" s="1"/>
  <c r="D54" i="9"/>
  <c r="K53" i="9"/>
  <c r="O53" i="9" s="1"/>
  <c r="J53" i="9"/>
  <c r="N53" i="9" s="1"/>
  <c r="I53" i="9"/>
  <c r="M53" i="9" s="1"/>
  <c r="H53" i="9"/>
  <c r="G53" i="9"/>
  <c r="F53" i="9"/>
  <c r="D53" i="9"/>
  <c r="E53" i="9" s="1"/>
  <c r="L53" i="9" s="1"/>
  <c r="K52" i="9"/>
  <c r="O52" i="9" s="1"/>
  <c r="J52" i="9"/>
  <c r="N52" i="9" s="1"/>
  <c r="I52" i="9"/>
  <c r="M52" i="9" s="1"/>
  <c r="H52" i="9"/>
  <c r="G52" i="9"/>
  <c r="F52" i="9"/>
  <c r="D52" i="9"/>
  <c r="E52" i="9" s="1"/>
  <c r="L52" i="9" s="1"/>
  <c r="K51" i="9"/>
  <c r="O51" i="9" s="1"/>
  <c r="J51" i="9"/>
  <c r="N51" i="9" s="1"/>
  <c r="I51" i="9"/>
  <c r="M51" i="9" s="1"/>
  <c r="H51" i="9"/>
  <c r="G51" i="9"/>
  <c r="F51" i="9"/>
  <c r="D51" i="9"/>
  <c r="E51" i="9" s="1"/>
  <c r="L51" i="9" s="1"/>
  <c r="K50" i="9"/>
  <c r="O50" i="9" s="1"/>
  <c r="J50" i="9"/>
  <c r="N50" i="9" s="1"/>
  <c r="I50" i="9"/>
  <c r="M50" i="9" s="1"/>
  <c r="H50" i="9"/>
  <c r="G50" i="9"/>
  <c r="F50" i="9"/>
  <c r="E50" i="9"/>
  <c r="L50" i="9" s="1"/>
  <c r="D50" i="9"/>
  <c r="K49" i="9"/>
  <c r="O49" i="9" s="1"/>
  <c r="J49" i="9"/>
  <c r="N49" i="9" s="1"/>
  <c r="I49" i="9"/>
  <c r="M49" i="9" s="1"/>
  <c r="H49" i="9"/>
  <c r="G49" i="9"/>
  <c r="F49" i="9"/>
  <c r="D49" i="9"/>
  <c r="E49" i="9" s="1"/>
  <c r="L49" i="9" s="1"/>
  <c r="K48" i="9"/>
  <c r="O48" i="9" s="1"/>
  <c r="J48" i="9"/>
  <c r="N48" i="9" s="1"/>
  <c r="I48" i="9"/>
  <c r="M48" i="9" s="1"/>
  <c r="H48" i="9"/>
  <c r="G48" i="9"/>
  <c r="F48" i="9"/>
  <c r="D48" i="9"/>
  <c r="E48" i="9" s="1"/>
  <c r="L48" i="9" s="1"/>
  <c r="K47" i="9"/>
  <c r="O47" i="9" s="1"/>
  <c r="J47" i="9"/>
  <c r="N47" i="9" s="1"/>
  <c r="I47" i="9"/>
  <c r="M47" i="9" s="1"/>
  <c r="H47" i="9"/>
  <c r="G47" i="9"/>
  <c r="F47" i="9"/>
  <c r="D47" i="9"/>
  <c r="E47" i="9" s="1"/>
  <c r="L47" i="9" s="1"/>
  <c r="K46" i="9"/>
  <c r="O46" i="9" s="1"/>
  <c r="J46" i="9"/>
  <c r="N46" i="9" s="1"/>
  <c r="I46" i="9"/>
  <c r="M46" i="9" s="1"/>
  <c r="H46" i="9"/>
  <c r="G46" i="9"/>
  <c r="F46" i="9"/>
  <c r="E46" i="9"/>
  <c r="L46" i="9" s="1"/>
  <c r="D46" i="9"/>
  <c r="K45" i="9"/>
  <c r="O45" i="9" s="1"/>
  <c r="J45" i="9"/>
  <c r="N45" i="9" s="1"/>
  <c r="I45" i="9"/>
  <c r="M45" i="9" s="1"/>
  <c r="H45" i="9"/>
  <c r="G45" i="9"/>
  <c r="F45" i="9"/>
  <c r="D45" i="9"/>
  <c r="E45" i="9" s="1"/>
  <c r="L45" i="9" s="1"/>
  <c r="K44" i="9"/>
  <c r="O44" i="9" s="1"/>
  <c r="J44" i="9"/>
  <c r="N44" i="9" s="1"/>
  <c r="I44" i="9"/>
  <c r="M44" i="9" s="1"/>
  <c r="H44" i="9"/>
  <c r="G44" i="9"/>
  <c r="F44" i="9"/>
  <c r="D44" i="9"/>
  <c r="E44" i="9" s="1"/>
  <c r="L44" i="9" s="1"/>
  <c r="K43" i="9"/>
  <c r="O43" i="9" s="1"/>
  <c r="J43" i="9"/>
  <c r="N43" i="9" s="1"/>
  <c r="I43" i="9"/>
  <c r="M43" i="9" s="1"/>
  <c r="H43" i="9"/>
  <c r="G43" i="9"/>
  <c r="F43" i="9"/>
  <c r="D43" i="9"/>
  <c r="E43" i="9" s="1"/>
  <c r="L43" i="9" s="1"/>
  <c r="K42" i="9"/>
  <c r="O42" i="9" s="1"/>
  <c r="J42" i="9"/>
  <c r="N42" i="9" s="1"/>
  <c r="I42" i="9"/>
  <c r="M42" i="9" s="1"/>
  <c r="H42" i="9"/>
  <c r="G42" i="9"/>
  <c r="F42" i="9"/>
  <c r="E42" i="9"/>
  <c r="L42" i="9" s="1"/>
  <c r="D42" i="9"/>
  <c r="K41" i="9"/>
  <c r="O41" i="9" s="1"/>
  <c r="J41" i="9"/>
  <c r="N41" i="9" s="1"/>
  <c r="I41" i="9"/>
  <c r="M41" i="9" s="1"/>
  <c r="H41" i="9"/>
  <c r="G41" i="9"/>
  <c r="F41" i="9"/>
  <c r="D41" i="9"/>
  <c r="E41" i="9" s="1"/>
  <c r="L41" i="9" s="1"/>
  <c r="K40" i="9"/>
  <c r="O40" i="9" s="1"/>
  <c r="J40" i="9"/>
  <c r="N40" i="9" s="1"/>
  <c r="I40" i="9"/>
  <c r="M40" i="9" s="1"/>
  <c r="H40" i="9"/>
  <c r="G40" i="9"/>
  <c r="F40" i="9"/>
  <c r="D40" i="9"/>
  <c r="E40" i="9" s="1"/>
  <c r="L40" i="9" s="1"/>
  <c r="K39" i="9"/>
  <c r="O39" i="9" s="1"/>
  <c r="J39" i="9"/>
  <c r="N39" i="9" s="1"/>
  <c r="I39" i="9"/>
  <c r="M39" i="9" s="1"/>
  <c r="H39" i="9"/>
  <c r="G39" i="9"/>
  <c r="F39" i="9"/>
  <c r="D39" i="9"/>
  <c r="E39" i="9" s="1"/>
  <c r="L39" i="9" s="1"/>
  <c r="K38" i="9"/>
  <c r="O38" i="9" s="1"/>
  <c r="J38" i="9"/>
  <c r="N38" i="9" s="1"/>
  <c r="I38" i="9"/>
  <c r="M38" i="9" s="1"/>
  <c r="H38" i="9"/>
  <c r="G38" i="9"/>
  <c r="F38" i="9"/>
  <c r="E38" i="9"/>
  <c r="L38" i="9" s="1"/>
  <c r="D38" i="9"/>
  <c r="L37" i="9"/>
  <c r="K37" i="9"/>
  <c r="O37" i="9" s="1"/>
  <c r="J37" i="9"/>
  <c r="N37" i="9" s="1"/>
  <c r="I37" i="9"/>
  <c r="M37" i="9" s="1"/>
  <c r="H37" i="9"/>
  <c r="G37" i="9"/>
  <c r="F37" i="9"/>
  <c r="D37" i="9"/>
  <c r="E37" i="9" s="1"/>
  <c r="O36" i="9"/>
  <c r="K36" i="9"/>
  <c r="J36" i="9"/>
  <c r="N36" i="9" s="1"/>
  <c r="I36" i="9"/>
  <c r="M36" i="9" s="1"/>
  <c r="G36" i="9"/>
  <c r="H36" i="9" s="1"/>
  <c r="F36" i="9"/>
  <c r="D36" i="9"/>
  <c r="E36" i="9" s="1"/>
  <c r="L36" i="9" s="1"/>
  <c r="O35" i="9"/>
  <c r="M35" i="9"/>
  <c r="K35" i="9"/>
  <c r="J35" i="9"/>
  <c r="N35" i="9" s="1"/>
  <c r="I35" i="9"/>
  <c r="G35" i="9"/>
  <c r="H35" i="9" s="1"/>
  <c r="F35" i="9"/>
  <c r="E35" i="9"/>
  <c r="L35" i="9" s="1"/>
  <c r="D35" i="9"/>
  <c r="O34" i="9"/>
  <c r="K34" i="9"/>
  <c r="J34" i="9"/>
  <c r="N34" i="9" s="1"/>
  <c r="I34" i="9"/>
  <c r="M34" i="9" s="1"/>
  <c r="H34" i="9"/>
  <c r="G34" i="9"/>
  <c r="F34" i="9"/>
  <c r="D34" i="9"/>
  <c r="E34" i="9" s="1"/>
  <c r="L34" i="9" s="1"/>
  <c r="K33" i="9"/>
  <c r="O33" i="9" s="1"/>
  <c r="J33" i="9"/>
  <c r="N33" i="9" s="1"/>
  <c r="I33" i="9"/>
  <c r="M33" i="9" s="1"/>
  <c r="G33" i="9"/>
  <c r="H33" i="9" s="1"/>
  <c r="F33" i="9"/>
  <c r="D33" i="9"/>
  <c r="E33" i="9" s="1"/>
  <c r="L33" i="9" s="1"/>
  <c r="K32" i="9"/>
  <c r="O32" i="9" s="1"/>
  <c r="J32" i="9"/>
  <c r="N32" i="9" s="1"/>
  <c r="I32" i="9"/>
  <c r="M32" i="9" s="1"/>
  <c r="G32" i="9"/>
  <c r="H32" i="9" s="1"/>
  <c r="F32" i="9"/>
  <c r="D32" i="9"/>
  <c r="E32" i="9" s="1"/>
  <c r="L32" i="9" s="1"/>
  <c r="O31" i="9"/>
  <c r="K31" i="9"/>
  <c r="J31" i="9"/>
  <c r="N31" i="9" s="1"/>
  <c r="I31" i="9"/>
  <c r="M31" i="9" s="1"/>
  <c r="G31" i="9"/>
  <c r="H31" i="9" s="1"/>
  <c r="F31" i="9"/>
  <c r="E31" i="9"/>
  <c r="L31" i="9" s="1"/>
  <c r="D31" i="9"/>
  <c r="O30" i="9"/>
  <c r="K30" i="9"/>
  <c r="J30" i="9"/>
  <c r="N30" i="9" s="1"/>
  <c r="I30" i="9"/>
  <c r="M30" i="9" s="1"/>
  <c r="H30" i="9"/>
  <c r="G30" i="9"/>
  <c r="F30" i="9"/>
  <c r="E30" i="9"/>
  <c r="L30" i="9" s="1"/>
  <c r="D30" i="9"/>
  <c r="K29" i="9"/>
  <c r="O29" i="9" s="1"/>
  <c r="J29" i="9"/>
  <c r="N29" i="9" s="1"/>
  <c r="I29" i="9"/>
  <c r="M29" i="9" s="1"/>
  <c r="G29" i="9"/>
  <c r="H29" i="9" s="1"/>
  <c r="F29" i="9"/>
  <c r="E29" i="9"/>
  <c r="L29" i="9" s="1"/>
  <c r="D29" i="9"/>
  <c r="O28" i="9"/>
  <c r="K28" i="9"/>
  <c r="J28" i="9"/>
  <c r="N28" i="9" s="1"/>
  <c r="I28" i="9"/>
  <c r="M28" i="9" s="1"/>
  <c r="G28" i="9"/>
  <c r="H28" i="9" s="1"/>
  <c r="F28" i="9"/>
  <c r="D28" i="9"/>
  <c r="E28" i="9" s="1"/>
  <c r="L28" i="9" s="1"/>
  <c r="O27" i="9"/>
  <c r="M27" i="9"/>
  <c r="K27" i="9"/>
  <c r="J27" i="9"/>
  <c r="N27" i="9" s="1"/>
  <c r="I27" i="9"/>
  <c r="G27" i="9"/>
  <c r="H27" i="9" s="1"/>
  <c r="F27" i="9"/>
  <c r="E27" i="9"/>
  <c r="L27" i="9" s="1"/>
  <c r="D27" i="9"/>
  <c r="O26" i="9"/>
  <c r="K26" i="9"/>
  <c r="J26" i="9"/>
  <c r="N26" i="9" s="1"/>
  <c r="I26" i="9"/>
  <c r="M26" i="9" s="1"/>
  <c r="H26" i="9"/>
  <c r="G26" i="9"/>
  <c r="F26" i="9"/>
  <c r="D26" i="9"/>
  <c r="E26" i="9" s="1"/>
  <c r="L26" i="9" s="1"/>
  <c r="K25" i="9"/>
  <c r="O25" i="9" s="1"/>
  <c r="J25" i="9"/>
  <c r="N25" i="9" s="1"/>
  <c r="I25" i="9"/>
  <c r="M25" i="9" s="1"/>
  <c r="G25" i="9"/>
  <c r="H25" i="9" s="1"/>
  <c r="F25" i="9"/>
  <c r="E25" i="9"/>
  <c r="L25" i="9" s="1"/>
  <c r="D25" i="9"/>
  <c r="O24" i="9"/>
  <c r="K24" i="9"/>
  <c r="J24" i="9"/>
  <c r="N24" i="9" s="1"/>
  <c r="I24" i="9"/>
  <c r="M24" i="9" s="1"/>
  <c r="H24" i="9"/>
  <c r="G24" i="9"/>
  <c r="F24" i="9"/>
  <c r="D24" i="9"/>
  <c r="E24" i="9" s="1"/>
  <c r="L24" i="9" s="1"/>
  <c r="K23" i="9"/>
  <c r="O23" i="9" s="1"/>
  <c r="J23" i="9"/>
  <c r="N23" i="9" s="1"/>
  <c r="I23" i="9"/>
  <c r="M23" i="9" s="1"/>
  <c r="G23" i="9"/>
  <c r="H23" i="9" s="1"/>
  <c r="F23" i="9"/>
  <c r="E23" i="9"/>
  <c r="L23" i="9" s="1"/>
  <c r="D23" i="9"/>
  <c r="K22" i="9"/>
  <c r="O22" i="9" s="1"/>
  <c r="J22" i="9"/>
  <c r="N22" i="9" s="1"/>
  <c r="I22" i="9"/>
  <c r="M22" i="9" s="1"/>
  <c r="G22" i="9"/>
  <c r="H22" i="9" s="1"/>
  <c r="F22" i="9"/>
  <c r="E22" i="9"/>
  <c r="L22" i="9" s="1"/>
  <c r="D22" i="9"/>
  <c r="K21" i="9"/>
  <c r="O21" i="9" s="1"/>
  <c r="J21" i="9"/>
  <c r="N21" i="9" s="1"/>
  <c r="I21" i="9"/>
  <c r="M21" i="9" s="1"/>
  <c r="G21" i="9"/>
  <c r="H21" i="9" s="1"/>
  <c r="F21" i="9"/>
  <c r="E21" i="9"/>
  <c r="L21" i="9" s="1"/>
  <c r="D21" i="9"/>
  <c r="K20" i="9"/>
  <c r="O20" i="9" s="1"/>
  <c r="J20" i="9"/>
  <c r="N20" i="9" s="1"/>
  <c r="I20" i="9"/>
  <c r="M20" i="9" s="1"/>
  <c r="G20" i="9"/>
  <c r="H20" i="9" s="1"/>
  <c r="F20" i="9"/>
  <c r="E20" i="9"/>
  <c r="L20" i="9" s="1"/>
  <c r="D20" i="9"/>
  <c r="K19" i="9"/>
  <c r="O19" i="9" s="1"/>
  <c r="J19" i="9"/>
  <c r="N19" i="9" s="1"/>
  <c r="I19" i="9"/>
  <c r="M19" i="9" s="1"/>
  <c r="G19" i="9"/>
  <c r="H19" i="9" s="1"/>
  <c r="F19" i="9"/>
  <c r="E19" i="9"/>
  <c r="L19" i="9" s="1"/>
  <c r="D19" i="9"/>
  <c r="K18" i="9"/>
  <c r="O18" i="9" s="1"/>
  <c r="J18" i="9"/>
  <c r="N18" i="9" s="1"/>
  <c r="I18" i="9"/>
  <c r="M18" i="9" s="1"/>
  <c r="G18" i="9"/>
  <c r="H18" i="9" s="1"/>
  <c r="F18" i="9"/>
  <c r="E18" i="9"/>
  <c r="L18" i="9" s="1"/>
  <c r="D18" i="9"/>
  <c r="K17" i="9"/>
  <c r="O17" i="9" s="1"/>
  <c r="J17" i="9"/>
  <c r="N17" i="9" s="1"/>
  <c r="I17" i="9"/>
  <c r="M17" i="9" s="1"/>
  <c r="G17" i="9"/>
  <c r="H17" i="9" s="1"/>
  <c r="F17" i="9"/>
  <c r="E17" i="9"/>
  <c r="L17" i="9" s="1"/>
  <c r="D17" i="9"/>
  <c r="K16" i="9"/>
  <c r="O16" i="9" s="1"/>
  <c r="J16" i="9"/>
  <c r="N16" i="9" s="1"/>
  <c r="I16" i="9"/>
  <c r="M16" i="9" s="1"/>
  <c r="G16" i="9"/>
  <c r="H16" i="9" s="1"/>
  <c r="F16" i="9"/>
  <c r="E16" i="9"/>
  <c r="L16" i="9" s="1"/>
  <c r="D16" i="9"/>
  <c r="K15" i="9"/>
  <c r="O15" i="9" s="1"/>
  <c r="J15" i="9"/>
  <c r="N15" i="9" s="1"/>
  <c r="I15" i="9"/>
  <c r="M15" i="9" s="1"/>
  <c r="G15" i="9"/>
  <c r="H15" i="9" s="1"/>
  <c r="F15" i="9"/>
  <c r="E15" i="9"/>
  <c r="L15" i="9" s="1"/>
  <c r="D15" i="9"/>
  <c r="K14" i="9"/>
  <c r="O14" i="9" s="1"/>
  <c r="J14" i="9"/>
  <c r="N14" i="9" s="1"/>
  <c r="I14" i="9"/>
  <c r="M14" i="9" s="1"/>
  <c r="G14" i="9"/>
  <c r="H14" i="9" s="1"/>
  <c r="F14" i="9"/>
  <c r="E14" i="9"/>
  <c r="L14" i="9" s="1"/>
  <c r="D14" i="9"/>
  <c r="K13" i="9"/>
  <c r="O13" i="9" s="1"/>
  <c r="J13" i="9"/>
  <c r="N13" i="9" s="1"/>
  <c r="I13" i="9"/>
  <c r="M13" i="9" s="1"/>
  <c r="G13" i="9"/>
  <c r="F13" i="9"/>
  <c r="H13" i="9" s="1"/>
  <c r="E13" i="9"/>
  <c r="L13" i="9" s="1"/>
  <c r="D13" i="9"/>
  <c r="K12" i="9"/>
  <c r="O12" i="9" s="1"/>
  <c r="J12" i="9"/>
  <c r="N12" i="9" s="1"/>
  <c r="I12" i="9"/>
  <c r="M12" i="9" s="1"/>
  <c r="G12" i="9"/>
  <c r="F12" i="9"/>
  <c r="H12" i="9" s="1"/>
  <c r="E12" i="9"/>
  <c r="L12" i="9" s="1"/>
  <c r="D12" i="9"/>
  <c r="K11" i="9"/>
  <c r="O11" i="9" s="1"/>
  <c r="J11" i="9"/>
  <c r="N11" i="9" s="1"/>
  <c r="I11" i="9"/>
  <c r="M11" i="9" s="1"/>
  <c r="G11" i="9"/>
  <c r="F11" i="9"/>
  <c r="H11" i="9" s="1"/>
  <c r="E11" i="9"/>
  <c r="L11" i="9" s="1"/>
  <c r="D11" i="9"/>
  <c r="K10" i="9"/>
  <c r="O10" i="9" s="1"/>
  <c r="J10" i="9"/>
  <c r="N10" i="9" s="1"/>
  <c r="I10" i="9"/>
  <c r="M10" i="9" s="1"/>
  <c r="G10" i="9"/>
  <c r="F10" i="9"/>
  <c r="H10" i="9" s="1"/>
  <c r="E10" i="9"/>
  <c r="L10" i="9" s="1"/>
  <c r="D10" i="9"/>
  <c r="K9" i="9"/>
  <c r="O9" i="9" s="1"/>
  <c r="J9" i="9"/>
  <c r="N9" i="9" s="1"/>
  <c r="I9" i="9"/>
  <c r="M9" i="9" s="1"/>
  <c r="G9" i="9"/>
  <c r="F9" i="9"/>
  <c r="H9" i="9" s="1"/>
  <c r="E9" i="9"/>
  <c r="L9" i="9" s="1"/>
  <c r="D9" i="9"/>
  <c r="K8" i="9"/>
  <c r="O8" i="9" s="1"/>
  <c r="J8" i="9"/>
  <c r="N8" i="9" s="1"/>
  <c r="I8" i="9"/>
  <c r="M8" i="9" s="1"/>
  <c r="G8" i="9"/>
  <c r="F8" i="9"/>
  <c r="H8" i="9" s="1"/>
  <c r="E8" i="9"/>
  <c r="L8" i="9" s="1"/>
  <c r="D8" i="9"/>
  <c r="I105" i="7" l="1"/>
  <c r="H105" i="7"/>
  <c r="N45" i="7" s="1"/>
  <c r="F105" i="7"/>
  <c r="D105" i="7"/>
  <c r="E105" i="7" s="1"/>
  <c r="I104" i="7"/>
  <c r="H104" i="7"/>
  <c r="D104" i="7"/>
  <c r="E104" i="7" s="1"/>
  <c r="I103" i="7"/>
  <c r="H103" i="7"/>
  <c r="F103" i="7"/>
  <c r="D103" i="7"/>
  <c r="E103" i="7" s="1"/>
  <c r="I102" i="7"/>
  <c r="H102" i="7"/>
  <c r="D102" i="7"/>
  <c r="E102" i="7" s="1"/>
  <c r="I101" i="7"/>
  <c r="H101" i="7"/>
  <c r="D101" i="7"/>
  <c r="E101" i="7" s="1"/>
  <c r="F101" i="7" s="1"/>
  <c r="I100" i="7"/>
  <c r="H100" i="7"/>
  <c r="D100" i="7"/>
  <c r="E100" i="7" s="1"/>
  <c r="I99" i="7"/>
  <c r="H99" i="7"/>
  <c r="D99" i="7"/>
  <c r="E99" i="7" s="1"/>
  <c r="F99" i="7" s="1"/>
  <c r="I98" i="7"/>
  <c r="H98" i="7"/>
  <c r="D98" i="7"/>
  <c r="E98" i="7" s="1"/>
  <c r="I97" i="7"/>
  <c r="H97" i="7"/>
  <c r="F97" i="7"/>
  <c r="D97" i="7"/>
  <c r="E97" i="7" s="1"/>
  <c r="I96" i="7"/>
  <c r="H96" i="7"/>
  <c r="D96" i="7"/>
  <c r="E96" i="7" s="1"/>
  <c r="G96" i="7" s="1"/>
  <c r="I95" i="7"/>
  <c r="H95" i="7"/>
  <c r="D95" i="7"/>
  <c r="E95" i="7" s="1"/>
  <c r="F95" i="7" s="1"/>
  <c r="I94" i="7"/>
  <c r="H94" i="7"/>
  <c r="D94" i="7"/>
  <c r="E94" i="7" s="1"/>
  <c r="I93" i="7"/>
  <c r="K102" i="7" s="1"/>
  <c r="H93" i="7"/>
  <c r="D93" i="7"/>
  <c r="E93" i="7" s="1"/>
  <c r="F93" i="7" s="1"/>
  <c r="I92" i="7"/>
  <c r="H92" i="7"/>
  <c r="D92" i="7"/>
  <c r="E92" i="7" s="1"/>
  <c r="I91" i="7"/>
  <c r="H91" i="7"/>
  <c r="D91" i="7"/>
  <c r="E91" i="7" s="1"/>
  <c r="F91" i="7" s="1"/>
  <c r="I90" i="7"/>
  <c r="H90" i="7"/>
  <c r="D90" i="7"/>
  <c r="E90" i="7" s="1"/>
  <c r="I89" i="7"/>
  <c r="H89" i="7"/>
  <c r="F89" i="7"/>
  <c r="D89" i="7"/>
  <c r="E89" i="7" s="1"/>
  <c r="I88" i="7"/>
  <c r="H88" i="7"/>
  <c r="D88" i="7"/>
  <c r="E88" i="7" s="1"/>
  <c r="I87" i="7"/>
  <c r="H87" i="7"/>
  <c r="F87" i="7"/>
  <c r="D87" i="7"/>
  <c r="E87" i="7" s="1"/>
  <c r="I86" i="7"/>
  <c r="H86" i="7"/>
  <c r="D86" i="7"/>
  <c r="E86" i="7" s="1"/>
  <c r="I85" i="7"/>
  <c r="H85" i="7"/>
  <c r="F85" i="7"/>
  <c r="D85" i="7"/>
  <c r="E85" i="7" s="1"/>
  <c r="I84" i="7"/>
  <c r="H84" i="7"/>
  <c r="D84" i="7"/>
  <c r="E84" i="7" s="1"/>
  <c r="G84" i="7" s="1"/>
  <c r="I83" i="7"/>
  <c r="K92" i="7" s="1"/>
  <c r="H83" i="7"/>
  <c r="D83" i="7"/>
  <c r="E83" i="7" s="1"/>
  <c r="F83" i="7" s="1"/>
  <c r="I82" i="7"/>
  <c r="K91" i="7" s="1"/>
  <c r="H82" i="7"/>
  <c r="D82" i="7"/>
  <c r="E82" i="7" s="1"/>
  <c r="I81" i="7"/>
  <c r="H81" i="7"/>
  <c r="F81" i="7"/>
  <c r="D81" i="7"/>
  <c r="E81" i="7" s="1"/>
  <c r="I80" i="7"/>
  <c r="H80" i="7"/>
  <c r="D80" i="7"/>
  <c r="E80" i="7" s="1"/>
  <c r="I79" i="7"/>
  <c r="H79" i="7"/>
  <c r="F79" i="7"/>
  <c r="D79" i="7"/>
  <c r="E79" i="7" s="1"/>
  <c r="I78" i="7"/>
  <c r="H78" i="7"/>
  <c r="D78" i="7"/>
  <c r="E78" i="7" s="1"/>
  <c r="I77" i="7"/>
  <c r="H77" i="7"/>
  <c r="D77" i="7"/>
  <c r="E77" i="7" s="1"/>
  <c r="F77" i="7" s="1"/>
  <c r="I76" i="7"/>
  <c r="H76" i="7"/>
  <c r="D76" i="7"/>
  <c r="E76" i="7" s="1"/>
  <c r="I75" i="7"/>
  <c r="K84" i="7" s="1"/>
  <c r="H75" i="7"/>
  <c r="D75" i="7"/>
  <c r="E75" i="7" s="1"/>
  <c r="F75" i="7" s="1"/>
  <c r="I74" i="7"/>
  <c r="H74" i="7"/>
  <c r="D74" i="7"/>
  <c r="E74" i="7" s="1"/>
  <c r="I73" i="7"/>
  <c r="H73" i="7"/>
  <c r="F73" i="7"/>
  <c r="D73" i="7"/>
  <c r="E73" i="7" s="1"/>
  <c r="I72" i="7"/>
  <c r="H72" i="7"/>
  <c r="D72" i="7"/>
  <c r="E72" i="7" s="1"/>
  <c r="G72" i="7" s="1"/>
  <c r="I71" i="7"/>
  <c r="H71" i="7"/>
  <c r="D71" i="7"/>
  <c r="E71" i="7" s="1"/>
  <c r="F71" i="7" s="1"/>
  <c r="I70" i="7"/>
  <c r="H70" i="7"/>
  <c r="D70" i="7"/>
  <c r="E70" i="7" s="1"/>
  <c r="I69" i="7"/>
  <c r="K78" i="7" s="1"/>
  <c r="H69" i="7"/>
  <c r="F69" i="7"/>
  <c r="D69" i="7"/>
  <c r="E69" i="7" s="1"/>
  <c r="I68" i="7"/>
  <c r="K77" i="7" s="1"/>
  <c r="H68" i="7"/>
  <c r="E68" i="7"/>
  <c r="D68" i="7"/>
  <c r="I67" i="7"/>
  <c r="K76" i="7" s="1"/>
  <c r="H67" i="7"/>
  <c r="E67" i="7"/>
  <c r="F67" i="7" s="1"/>
  <c r="D67" i="7"/>
  <c r="I66" i="7"/>
  <c r="K75" i="7" s="1"/>
  <c r="H66" i="7"/>
  <c r="E66" i="7"/>
  <c r="F66" i="7" s="1"/>
  <c r="D66" i="7"/>
  <c r="I65" i="7"/>
  <c r="K74" i="7" s="1"/>
  <c r="H65" i="7"/>
  <c r="E65" i="7"/>
  <c r="F65" i="7" s="1"/>
  <c r="D65" i="7"/>
  <c r="I64" i="7"/>
  <c r="K73" i="7" s="1"/>
  <c r="H64" i="7"/>
  <c r="E64" i="7"/>
  <c r="F64" i="7" s="1"/>
  <c r="D64" i="7"/>
  <c r="I63" i="7"/>
  <c r="K72" i="7" s="1"/>
  <c r="H63" i="7"/>
  <c r="E63" i="7"/>
  <c r="F63" i="7" s="1"/>
  <c r="D63" i="7"/>
  <c r="I62" i="7"/>
  <c r="K71" i="7" s="1"/>
  <c r="H62" i="7"/>
  <c r="E62" i="7"/>
  <c r="F62" i="7" s="1"/>
  <c r="D62" i="7"/>
  <c r="I61" i="7"/>
  <c r="K70" i="7" s="1"/>
  <c r="H61" i="7"/>
  <c r="E61" i="7"/>
  <c r="F61" i="7" s="1"/>
  <c r="D61" i="7"/>
  <c r="I60" i="7"/>
  <c r="K69" i="7" s="1"/>
  <c r="H60" i="7"/>
  <c r="E60" i="7"/>
  <c r="F60" i="7" s="1"/>
  <c r="D60" i="7"/>
  <c r="I59" i="7"/>
  <c r="K68" i="7" s="1"/>
  <c r="H59" i="7"/>
  <c r="E59" i="7"/>
  <c r="F59" i="7" s="1"/>
  <c r="D59" i="7"/>
  <c r="I58" i="7"/>
  <c r="K67" i="7" s="1"/>
  <c r="H58" i="7"/>
  <c r="E58" i="7"/>
  <c r="F58" i="7" s="1"/>
  <c r="D58" i="7"/>
  <c r="I57" i="7"/>
  <c r="K66" i="7" s="1"/>
  <c r="H57" i="7"/>
  <c r="E57" i="7"/>
  <c r="F57" i="7" s="1"/>
  <c r="D57" i="7"/>
  <c r="I56" i="7"/>
  <c r="K65" i="7" s="1"/>
  <c r="H56" i="7"/>
  <c r="E56" i="7"/>
  <c r="F56" i="7" s="1"/>
  <c r="D56" i="7"/>
  <c r="I55" i="7"/>
  <c r="K64" i="7" s="1"/>
  <c r="H55" i="7"/>
  <c r="E55" i="7"/>
  <c r="F55" i="7" s="1"/>
  <c r="D55" i="7"/>
  <c r="I54" i="7"/>
  <c r="K63" i="7" s="1"/>
  <c r="H54" i="7"/>
  <c r="E54" i="7"/>
  <c r="F54" i="7" s="1"/>
  <c r="D54" i="7"/>
  <c r="I53" i="7"/>
  <c r="K62" i="7" s="1"/>
  <c r="H53" i="7"/>
  <c r="E53" i="7"/>
  <c r="F53" i="7" s="1"/>
  <c r="D53" i="7"/>
  <c r="I52" i="7"/>
  <c r="K61" i="7" s="1"/>
  <c r="H52" i="7"/>
  <c r="E52" i="7"/>
  <c r="F52" i="7" s="1"/>
  <c r="D52" i="7"/>
  <c r="I51" i="7"/>
  <c r="K60" i="7" s="1"/>
  <c r="H51" i="7"/>
  <c r="E51" i="7"/>
  <c r="F51" i="7" s="1"/>
  <c r="D51" i="7"/>
  <c r="I50" i="7"/>
  <c r="K59" i="7" s="1"/>
  <c r="H50" i="7"/>
  <c r="E50" i="7"/>
  <c r="F50" i="7" s="1"/>
  <c r="D50" i="7"/>
  <c r="I49" i="7"/>
  <c r="K58" i="7" s="1"/>
  <c r="H49" i="7"/>
  <c r="E49" i="7"/>
  <c r="F49" i="7" s="1"/>
  <c r="D49" i="7"/>
  <c r="I48" i="7"/>
  <c r="K57" i="7" s="1"/>
  <c r="H48" i="7"/>
  <c r="E48" i="7"/>
  <c r="F48" i="7" s="1"/>
  <c r="D48" i="7"/>
  <c r="I47" i="7"/>
  <c r="K56" i="7" s="1"/>
  <c r="H47" i="7"/>
  <c r="E47" i="7"/>
  <c r="F47" i="7" s="1"/>
  <c r="D47" i="7"/>
  <c r="I46" i="7"/>
  <c r="H46" i="7"/>
  <c r="D46" i="7"/>
  <c r="E46" i="7" s="1"/>
  <c r="I45" i="7"/>
  <c r="K54" i="7" s="1"/>
  <c r="H45" i="7"/>
  <c r="E45" i="7"/>
  <c r="F45" i="7" s="1"/>
  <c r="D45" i="7"/>
  <c r="N44" i="7"/>
  <c r="I44" i="7"/>
  <c r="H44" i="7"/>
  <c r="D44" i="7"/>
  <c r="E44" i="7" s="1"/>
  <c r="I43" i="7"/>
  <c r="K52" i="7" s="1"/>
  <c r="H43" i="7"/>
  <c r="E43" i="7"/>
  <c r="F43" i="7" s="1"/>
  <c r="D43" i="7"/>
  <c r="I42" i="7"/>
  <c r="K51" i="7" s="1"/>
  <c r="H42" i="7"/>
  <c r="E42" i="7"/>
  <c r="F42" i="7" s="1"/>
  <c r="D42" i="7"/>
  <c r="I41" i="7"/>
  <c r="K50" i="7" s="1"/>
  <c r="H41" i="7"/>
  <c r="E41" i="7"/>
  <c r="F41" i="7" s="1"/>
  <c r="D41" i="7"/>
  <c r="I40" i="7"/>
  <c r="K49" i="7" s="1"/>
  <c r="H40" i="7"/>
  <c r="E40" i="7"/>
  <c r="F40" i="7" s="1"/>
  <c r="D40" i="7"/>
  <c r="I39" i="7"/>
  <c r="K48" i="7" s="1"/>
  <c r="H39" i="7"/>
  <c r="E39" i="7"/>
  <c r="F39" i="7" s="1"/>
  <c r="D39" i="7"/>
  <c r="I38" i="7"/>
  <c r="K47" i="7" s="1"/>
  <c r="H38" i="7"/>
  <c r="E38" i="7"/>
  <c r="F38" i="7" s="1"/>
  <c r="D38" i="7"/>
  <c r="I37" i="7"/>
  <c r="K46" i="7" s="1"/>
  <c r="H37" i="7"/>
  <c r="E37" i="7"/>
  <c r="F37" i="7" s="1"/>
  <c r="D37" i="7"/>
  <c r="I36" i="7"/>
  <c r="K45" i="7" s="1"/>
  <c r="H36" i="7"/>
  <c r="E36" i="7"/>
  <c r="F36" i="7" s="1"/>
  <c r="D36" i="7"/>
  <c r="I35" i="7"/>
  <c r="K44" i="7" s="1"/>
  <c r="H35" i="7"/>
  <c r="E35" i="7"/>
  <c r="F35" i="7" s="1"/>
  <c r="D35" i="7"/>
  <c r="I34" i="7"/>
  <c r="K43" i="7" s="1"/>
  <c r="H34" i="7"/>
  <c r="E34" i="7"/>
  <c r="F34" i="7" s="1"/>
  <c r="D34" i="7"/>
  <c r="I33" i="7"/>
  <c r="K42" i="7" s="1"/>
  <c r="H33" i="7"/>
  <c r="E33" i="7"/>
  <c r="F33" i="7" s="1"/>
  <c r="D33" i="7"/>
  <c r="I32" i="7"/>
  <c r="K41" i="7" s="1"/>
  <c r="H32" i="7"/>
  <c r="E32" i="7"/>
  <c r="F32" i="7" s="1"/>
  <c r="D32" i="7"/>
  <c r="I31" i="7"/>
  <c r="K40" i="7" s="1"/>
  <c r="H31" i="7"/>
  <c r="E31" i="7"/>
  <c r="F31" i="7" s="1"/>
  <c r="D31" i="7"/>
  <c r="I30" i="7"/>
  <c r="K39" i="7" s="1"/>
  <c r="H30" i="7"/>
  <c r="E30" i="7"/>
  <c r="F30" i="7" s="1"/>
  <c r="D30" i="7"/>
  <c r="I29" i="7"/>
  <c r="K38" i="7" s="1"/>
  <c r="H29" i="7"/>
  <c r="E29" i="7"/>
  <c r="F29" i="7" s="1"/>
  <c r="D29" i="7"/>
  <c r="I28" i="7"/>
  <c r="K37" i="7" s="1"/>
  <c r="H28" i="7"/>
  <c r="E28" i="7"/>
  <c r="F28" i="7" s="1"/>
  <c r="D28" i="7"/>
  <c r="I27" i="7"/>
  <c r="K36" i="7" s="1"/>
  <c r="H27" i="7"/>
  <c r="E27" i="7"/>
  <c r="F27" i="7" s="1"/>
  <c r="D27" i="7"/>
  <c r="I26" i="7"/>
  <c r="K35" i="7" s="1"/>
  <c r="H26" i="7"/>
  <c r="E26" i="7"/>
  <c r="F26" i="7" s="1"/>
  <c r="D26" i="7"/>
  <c r="I25" i="7"/>
  <c r="K34" i="7" s="1"/>
  <c r="H25" i="7"/>
  <c r="E25" i="7"/>
  <c r="F25" i="7" s="1"/>
  <c r="D25" i="7"/>
  <c r="I24" i="7"/>
  <c r="K33" i="7" s="1"/>
  <c r="H24" i="7"/>
  <c r="E24" i="7"/>
  <c r="F24" i="7" s="1"/>
  <c r="D24" i="7"/>
  <c r="I23" i="7"/>
  <c r="K32" i="7" s="1"/>
  <c r="H23" i="7"/>
  <c r="E23" i="7"/>
  <c r="F23" i="7" s="1"/>
  <c r="D23" i="7"/>
  <c r="I22" i="7"/>
  <c r="K31" i="7" s="1"/>
  <c r="H22" i="7"/>
  <c r="E22" i="7"/>
  <c r="F22" i="7" s="1"/>
  <c r="D22" i="7"/>
  <c r="I21" i="7"/>
  <c r="K30" i="7" s="1"/>
  <c r="H21" i="7"/>
  <c r="E21" i="7"/>
  <c r="F21" i="7" s="1"/>
  <c r="D21" i="7"/>
  <c r="I20" i="7"/>
  <c r="K29" i="7" s="1"/>
  <c r="H20" i="7"/>
  <c r="N43" i="7" s="1"/>
  <c r="E20" i="7"/>
  <c r="F20" i="7" s="1"/>
  <c r="D20" i="7"/>
  <c r="I19" i="7"/>
  <c r="K28" i="7" s="1"/>
  <c r="H19" i="7"/>
  <c r="E19" i="7"/>
  <c r="F19" i="7" s="1"/>
  <c r="D19" i="7"/>
  <c r="I18" i="7"/>
  <c r="K27" i="7" s="1"/>
  <c r="H18" i="7"/>
  <c r="E18" i="7"/>
  <c r="F18" i="7" s="1"/>
  <c r="D18" i="7"/>
  <c r="I17" i="7"/>
  <c r="K26" i="7" s="1"/>
  <c r="H17" i="7"/>
  <c r="E17" i="7"/>
  <c r="F17" i="7" s="1"/>
  <c r="D17" i="7"/>
  <c r="I16" i="7"/>
  <c r="K25" i="7" s="1"/>
  <c r="H16" i="7"/>
  <c r="E16" i="7"/>
  <c r="F16" i="7" s="1"/>
  <c r="D16" i="7"/>
  <c r="I15" i="7"/>
  <c r="J44" i="7" s="1"/>
  <c r="H15" i="7"/>
  <c r="E15" i="7"/>
  <c r="F15" i="7" s="1"/>
  <c r="D15" i="7"/>
  <c r="J14" i="7"/>
  <c r="I14" i="7"/>
  <c r="E14" i="7"/>
  <c r="F14" i="7" s="1"/>
  <c r="D14" i="7"/>
  <c r="J13" i="7"/>
  <c r="I13" i="7"/>
  <c r="E13" i="7"/>
  <c r="F13" i="7" s="1"/>
  <c r="D13" i="7"/>
  <c r="J12" i="7"/>
  <c r="I12" i="7"/>
  <c r="E12" i="7"/>
  <c r="F12" i="7" s="1"/>
  <c r="D12" i="7"/>
  <c r="J11" i="7"/>
  <c r="I11" i="7"/>
  <c r="E11" i="7"/>
  <c r="F11" i="7" s="1"/>
  <c r="D11" i="7"/>
  <c r="J10" i="7"/>
  <c r="I10" i="7"/>
  <c r="E10" i="7"/>
  <c r="F10" i="7" s="1"/>
  <c r="D10" i="7"/>
  <c r="J9" i="7"/>
  <c r="I9" i="7"/>
  <c r="E9" i="7"/>
  <c r="F9" i="7" s="1"/>
  <c r="D9" i="7"/>
  <c r="J8" i="7"/>
  <c r="I8" i="7"/>
  <c r="E8" i="7"/>
  <c r="F8" i="7" s="1"/>
  <c r="D8" i="7"/>
  <c r="J7" i="7"/>
  <c r="I7" i="7"/>
  <c r="E7" i="7"/>
  <c r="F7" i="7" s="1"/>
  <c r="D7" i="7"/>
  <c r="J6" i="7"/>
  <c r="I6" i="7"/>
  <c r="H6" i="7"/>
  <c r="N46" i="7" s="1"/>
  <c r="D6" i="7"/>
  <c r="E6" i="7" s="1"/>
  <c r="F6" i="7" s="1"/>
  <c r="D105" i="6"/>
  <c r="E105" i="6" s="1"/>
  <c r="F105" i="6" s="1"/>
  <c r="E104" i="6"/>
  <c r="F104" i="6" s="1"/>
  <c r="D104" i="6"/>
  <c r="D103" i="6"/>
  <c r="E103" i="6" s="1"/>
  <c r="F103" i="6" s="1"/>
  <c r="D102" i="6"/>
  <c r="E102" i="6" s="1"/>
  <c r="F102" i="6" s="1"/>
  <c r="D101" i="6"/>
  <c r="E101" i="6" s="1"/>
  <c r="F101" i="6" s="1"/>
  <c r="E100" i="6"/>
  <c r="F100" i="6" s="1"/>
  <c r="D100" i="6"/>
  <c r="D99" i="6"/>
  <c r="E99" i="6" s="1"/>
  <c r="F99" i="6" s="1"/>
  <c r="E98" i="6"/>
  <c r="F98" i="6" s="1"/>
  <c r="D98" i="6"/>
  <c r="D97" i="6"/>
  <c r="E97" i="6" s="1"/>
  <c r="F97" i="6" s="1"/>
  <c r="E96" i="6"/>
  <c r="F96" i="6" s="1"/>
  <c r="D96" i="6"/>
  <c r="D95" i="6"/>
  <c r="E95" i="6" s="1"/>
  <c r="F95" i="6" s="1"/>
  <c r="D94" i="6"/>
  <c r="E94" i="6" s="1"/>
  <c r="F94" i="6" s="1"/>
  <c r="D93" i="6"/>
  <c r="E93" i="6" s="1"/>
  <c r="F93" i="6" s="1"/>
  <c r="E92" i="6"/>
  <c r="F92" i="6" s="1"/>
  <c r="D92" i="6"/>
  <c r="D91" i="6"/>
  <c r="E91" i="6" s="1"/>
  <c r="F91" i="6" s="1"/>
  <c r="E90" i="6"/>
  <c r="F90" i="6" s="1"/>
  <c r="D90" i="6"/>
  <c r="D89" i="6"/>
  <c r="E89" i="6" s="1"/>
  <c r="F89" i="6" s="1"/>
  <c r="E88" i="6"/>
  <c r="F88" i="6" s="1"/>
  <c r="D88" i="6"/>
  <c r="D87" i="6"/>
  <c r="E87" i="6" s="1"/>
  <c r="F87" i="6" s="1"/>
  <c r="D86" i="6"/>
  <c r="E86" i="6" s="1"/>
  <c r="F86" i="6" s="1"/>
  <c r="D85" i="6"/>
  <c r="E85" i="6" s="1"/>
  <c r="F85" i="6" s="1"/>
  <c r="E84" i="6"/>
  <c r="F84" i="6" s="1"/>
  <c r="D84" i="6"/>
  <c r="D83" i="6"/>
  <c r="E83" i="6" s="1"/>
  <c r="F83" i="6" s="1"/>
  <c r="E82" i="6"/>
  <c r="F82" i="6" s="1"/>
  <c r="D82" i="6"/>
  <c r="D81" i="6"/>
  <c r="E81" i="6" s="1"/>
  <c r="F81" i="6" s="1"/>
  <c r="D80" i="6"/>
  <c r="E80" i="6" s="1"/>
  <c r="F80" i="6" s="1"/>
  <c r="D79" i="6"/>
  <c r="E79" i="6" s="1"/>
  <c r="F79" i="6" s="1"/>
  <c r="D78" i="6"/>
  <c r="E78" i="6" s="1"/>
  <c r="F78" i="6" s="1"/>
  <c r="D77" i="6"/>
  <c r="E77" i="6" s="1"/>
  <c r="F77" i="6" s="1"/>
  <c r="E76" i="6"/>
  <c r="F76" i="6" s="1"/>
  <c r="D76" i="6"/>
  <c r="D75" i="6"/>
  <c r="E75" i="6" s="1"/>
  <c r="F75" i="6" s="1"/>
  <c r="D74" i="6"/>
  <c r="E74" i="6" s="1"/>
  <c r="F74" i="6" s="1"/>
  <c r="D73" i="6"/>
  <c r="E73" i="6" s="1"/>
  <c r="F73" i="6" s="1"/>
  <c r="E72" i="6"/>
  <c r="F72" i="6" s="1"/>
  <c r="D72" i="6"/>
  <c r="D71" i="6"/>
  <c r="E71" i="6" s="1"/>
  <c r="F71" i="6" s="1"/>
  <c r="D70" i="6"/>
  <c r="E70" i="6" s="1"/>
  <c r="F70" i="6" s="1"/>
  <c r="D69" i="6"/>
  <c r="E69" i="6" s="1"/>
  <c r="F69" i="6" s="1"/>
  <c r="E68" i="6"/>
  <c r="F68" i="6" s="1"/>
  <c r="D68" i="6"/>
  <c r="D67" i="6"/>
  <c r="E67" i="6" s="1"/>
  <c r="F67" i="6" s="1"/>
  <c r="E66" i="6"/>
  <c r="F66" i="6" s="1"/>
  <c r="D66" i="6"/>
  <c r="D65" i="6"/>
  <c r="E65" i="6" s="1"/>
  <c r="F65" i="6" s="1"/>
  <c r="E64" i="6"/>
  <c r="F64" i="6" s="1"/>
  <c r="D64" i="6"/>
  <c r="D63" i="6"/>
  <c r="E63" i="6" s="1"/>
  <c r="F63" i="6" s="1"/>
  <c r="D62" i="6"/>
  <c r="E62" i="6" s="1"/>
  <c r="F62" i="6" s="1"/>
  <c r="D61" i="6"/>
  <c r="E61" i="6" s="1"/>
  <c r="F61" i="6" s="1"/>
  <c r="E60" i="6"/>
  <c r="F60" i="6" s="1"/>
  <c r="D60" i="6"/>
  <c r="D59" i="6"/>
  <c r="E59" i="6" s="1"/>
  <c r="F59" i="6" s="1"/>
  <c r="E58" i="6"/>
  <c r="F58" i="6" s="1"/>
  <c r="D58" i="6"/>
  <c r="D57" i="6"/>
  <c r="E57" i="6" s="1"/>
  <c r="F57" i="6" s="1"/>
  <c r="E56" i="6"/>
  <c r="F56" i="6" s="1"/>
  <c r="D56" i="6"/>
  <c r="D55" i="6"/>
  <c r="E55" i="6" s="1"/>
  <c r="F55" i="6" s="1"/>
  <c r="D54" i="6"/>
  <c r="E54" i="6" s="1"/>
  <c r="F54" i="6" s="1"/>
  <c r="D53" i="6"/>
  <c r="E53" i="6" s="1"/>
  <c r="F53" i="6" s="1"/>
  <c r="E52" i="6"/>
  <c r="F52" i="6" s="1"/>
  <c r="D52" i="6"/>
  <c r="D51" i="6"/>
  <c r="E51" i="6" s="1"/>
  <c r="F51" i="6" s="1"/>
  <c r="E50" i="6"/>
  <c r="F50" i="6" s="1"/>
  <c r="D50" i="6"/>
  <c r="D49" i="6"/>
  <c r="E49" i="6" s="1"/>
  <c r="F49" i="6" s="1"/>
  <c r="D48" i="6"/>
  <c r="E48" i="6" s="1"/>
  <c r="F48" i="6" s="1"/>
  <c r="D47" i="6"/>
  <c r="E47" i="6" s="1"/>
  <c r="F47" i="6" s="1"/>
  <c r="D46" i="6"/>
  <c r="E46" i="6" s="1"/>
  <c r="F46" i="6" s="1"/>
  <c r="D45" i="6"/>
  <c r="E45" i="6" s="1"/>
  <c r="F45" i="6" s="1"/>
  <c r="E44" i="6"/>
  <c r="F44" i="6" s="1"/>
  <c r="D44" i="6"/>
  <c r="D43" i="6"/>
  <c r="E43" i="6" s="1"/>
  <c r="F43" i="6" s="1"/>
  <c r="D42" i="6"/>
  <c r="E42" i="6" s="1"/>
  <c r="F42" i="6" s="1"/>
  <c r="D41" i="6"/>
  <c r="E41" i="6" s="1"/>
  <c r="F41" i="6" s="1"/>
  <c r="E40" i="6"/>
  <c r="F40" i="6" s="1"/>
  <c r="D40" i="6"/>
  <c r="D39" i="6"/>
  <c r="E39" i="6" s="1"/>
  <c r="F39" i="6" s="1"/>
  <c r="D38" i="6"/>
  <c r="E38" i="6" s="1"/>
  <c r="F38" i="6" s="1"/>
  <c r="D37" i="6"/>
  <c r="E37" i="6" s="1"/>
  <c r="F37" i="6" s="1"/>
  <c r="E36" i="6"/>
  <c r="F36" i="6" s="1"/>
  <c r="D36" i="6"/>
  <c r="D35" i="6"/>
  <c r="E35" i="6" s="1"/>
  <c r="F35" i="6" s="1"/>
  <c r="E34" i="6"/>
  <c r="F34" i="6" s="1"/>
  <c r="D34" i="6"/>
  <c r="D33" i="6"/>
  <c r="E33" i="6" s="1"/>
  <c r="F33" i="6" s="1"/>
  <c r="E32" i="6"/>
  <c r="F32" i="6" s="1"/>
  <c r="D32" i="6"/>
  <c r="D31" i="6"/>
  <c r="E31" i="6" s="1"/>
  <c r="F31" i="6" s="1"/>
  <c r="E30" i="6"/>
  <c r="F30" i="6" s="1"/>
  <c r="D30" i="6"/>
  <c r="D29" i="6"/>
  <c r="E29" i="6" s="1"/>
  <c r="F29" i="6" s="1"/>
  <c r="D28" i="6"/>
  <c r="E28" i="6" s="1"/>
  <c r="F28" i="6" s="1"/>
  <c r="D27" i="6"/>
  <c r="E27" i="6" s="1"/>
  <c r="F27" i="6" s="1"/>
  <c r="E26" i="6"/>
  <c r="F26" i="6" s="1"/>
  <c r="D26" i="6"/>
  <c r="D25" i="6"/>
  <c r="E25" i="6" s="1"/>
  <c r="F25" i="6" s="1"/>
  <c r="E24" i="6"/>
  <c r="F24" i="6" s="1"/>
  <c r="D24" i="6"/>
  <c r="D23" i="6"/>
  <c r="E23" i="6" s="1"/>
  <c r="F23" i="6" s="1"/>
  <c r="E22" i="6"/>
  <c r="F22" i="6" s="1"/>
  <c r="D22" i="6"/>
  <c r="D21" i="6"/>
  <c r="E21" i="6" s="1"/>
  <c r="F21" i="6" s="1"/>
  <c r="D20" i="6"/>
  <c r="E20" i="6" s="1"/>
  <c r="F20" i="6" s="1"/>
  <c r="D19" i="6"/>
  <c r="E19" i="6" s="1"/>
  <c r="F19" i="6" s="1"/>
  <c r="E18" i="6"/>
  <c r="F18" i="6" s="1"/>
  <c r="D18" i="6"/>
  <c r="D17" i="6"/>
  <c r="E17" i="6" s="1"/>
  <c r="F17" i="6" s="1"/>
  <c r="E16" i="6"/>
  <c r="F16" i="6" s="1"/>
  <c r="D16" i="6"/>
  <c r="D15" i="6"/>
  <c r="E15" i="6" s="1"/>
  <c r="F15" i="6" s="1"/>
  <c r="E14" i="6"/>
  <c r="F14" i="6" s="1"/>
  <c r="D14" i="6"/>
  <c r="D13" i="6"/>
  <c r="E13" i="6" s="1"/>
  <c r="F13" i="6" s="1"/>
  <c r="D12" i="6"/>
  <c r="E12" i="6" s="1"/>
  <c r="F12" i="6" s="1"/>
  <c r="D11" i="6"/>
  <c r="E11" i="6" s="1"/>
  <c r="F11" i="6" s="1"/>
  <c r="E10" i="6"/>
  <c r="F10" i="6" s="1"/>
  <c r="D10" i="6"/>
  <c r="D9" i="6"/>
  <c r="E9" i="6" s="1"/>
  <c r="F9" i="6" s="1"/>
  <c r="E8" i="6"/>
  <c r="F8" i="6" s="1"/>
  <c r="D8" i="6"/>
  <c r="D7" i="6"/>
  <c r="E7" i="6" s="1"/>
  <c r="F7" i="6" s="1"/>
  <c r="E6" i="6"/>
  <c r="F6" i="6" s="1"/>
  <c r="D6" i="6"/>
  <c r="G78" i="7" l="1"/>
  <c r="G70" i="7"/>
  <c r="K83" i="7"/>
  <c r="G76" i="7"/>
  <c r="K89" i="7"/>
  <c r="K90" i="7"/>
  <c r="K101" i="7"/>
  <c r="G94" i="7"/>
  <c r="K81" i="7"/>
  <c r="K82" i="7"/>
  <c r="K93" i="7"/>
  <c r="K94" i="7"/>
  <c r="G88" i="7"/>
  <c r="K100" i="7"/>
  <c r="G104" i="7"/>
  <c r="K85" i="7"/>
  <c r="K86" i="7"/>
  <c r="G80" i="7"/>
  <c r="G86" i="7"/>
  <c r="K99" i="7"/>
  <c r="G102" i="7"/>
  <c r="K97" i="7"/>
  <c r="K98" i="7"/>
  <c r="G92" i="7"/>
  <c r="K105" i="7"/>
  <c r="G100" i="7"/>
  <c r="J105" i="7"/>
  <c r="K79" i="7"/>
  <c r="K80" i="7"/>
  <c r="G74" i="7"/>
  <c r="K87" i="7"/>
  <c r="K88" i="7"/>
  <c r="G82" i="7"/>
  <c r="K95" i="7"/>
  <c r="K96" i="7"/>
  <c r="G90" i="7"/>
  <c r="K103" i="7"/>
  <c r="K104" i="7"/>
  <c r="G98" i="7"/>
  <c r="G44" i="7"/>
  <c r="F44" i="7"/>
  <c r="G46" i="7"/>
  <c r="F46" i="7"/>
  <c r="G7" i="7"/>
  <c r="G8" i="7"/>
  <c r="G9" i="7"/>
  <c r="G10" i="7"/>
  <c r="G11" i="7"/>
  <c r="G12" i="7"/>
  <c r="G13" i="7"/>
  <c r="G14" i="7"/>
  <c r="G15" i="7"/>
  <c r="K15" i="7"/>
  <c r="G16" i="7"/>
  <c r="K16" i="7"/>
  <c r="G17" i="7"/>
  <c r="K17" i="7"/>
  <c r="G18" i="7"/>
  <c r="K18" i="7"/>
  <c r="G19" i="7"/>
  <c r="K19" i="7"/>
  <c r="G20" i="7"/>
  <c r="K20" i="7"/>
  <c r="G21" i="7"/>
  <c r="K21" i="7"/>
  <c r="G22" i="7"/>
  <c r="K22" i="7"/>
  <c r="G23" i="7"/>
  <c r="K23" i="7"/>
  <c r="G24" i="7"/>
  <c r="K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5" i="7"/>
  <c r="J46" i="7"/>
  <c r="G47" i="7"/>
  <c r="G48" i="7"/>
  <c r="G49" i="7"/>
  <c r="G50" i="7"/>
  <c r="G51" i="7"/>
  <c r="G52" i="7"/>
  <c r="G53" i="7"/>
  <c r="K53" i="7"/>
  <c r="G54" i="7"/>
  <c r="G55" i="7"/>
  <c r="K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J68" i="7"/>
  <c r="J70" i="7"/>
  <c r="J72" i="7"/>
  <c r="J74" i="7"/>
  <c r="J76" i="7"/>
  <c r="J78" i="7"/>
  <c r="J80" i="7"/>
  <c r="J82" i="7"/>
  <c r="J84" i="7"/>
  <c r="J86" i="7"/>
  <c r="J88" i="7"/>
  <c r="J90" i="7"/>
  <c r="J92" i="7"/>
  <c r="J94" i="7"/>
  <c r="J96" i="7"/>
  <c r="J98" i="7"/>
  <c r="J100" i="7"/>
  <c r="J102" i="7"/>
  <c r="J10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5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F68" i="7"/>
  <c r="G69" i="7"/>
  <c r="J69" i="7"/>
  <c r="F70" i="7"/>
  <c r="G71" i="7"/>
  <c r="J71" i="7"/>
  <c r="F72" i="7"/>
  <c r="G73" i="7"/>
  <c r="J73" i="7"/>
  <c r="F74" i="7"/>
  <c r="G75" i="7"/>
  <c r="J75" i="7"/>
  <c r="F76" i="7"/>
  <c r="G77" i="7"/>
  <c r="J77" i="7"/>
  <c r="F78" i="7"/>
  <c r="G79" i="7"/>
  <c r="J79" i="7"/>
  <c r="F80" i="7"/>
  <c r="G81" i="7"/>
  <c r="J81" i="7"/>
  <c r="F82" i="7"/>
  <c r="G83" i="7"/>
  <c r="J83" i="7"/>
  <c r="F84" i="7"/>
  <c r="G85" i="7"/>
  <c r="J85" i="7"/>
  <c r="F86" i="7"/>
  <c r="G87" i="7"/>
  <c r="J87" i="7"/>
  <c r="F88" i="7"/>
  <c r="G89" i="7"/>
  <c r="J89" i="7"/>
  <c r="F90" i="7"/>
  <c r="G91" i="7"/>
  <c r="J91" i="7"/>
  <c r="F92" i="7"/>
  <c r="G93" i="7"/>
  <c r="J93" i="7"/>
  <c r="F94" i="7"/>
  <c r="G95" i="7"/>
  <c r="J95" i="7"/>
  <c r="F96" i="7"/>
  <c r="G97" i="7"/>
  <c r="J97" i="7"/>
  <c r="F98" i="7"/>
  <c r="G99" i="7"/>
  <c r="J99" i="7"/>
  <c r="F100" i="7"/>
  <c r="G101" i="7"/>
  <c r="J101" i="7"/>
  <c r="F102" i="7"/>
  <c r="G103" i="7"/>
  <c r="J103" i="7"/>
  <c r="F104" i="7"/>
  <c r="G105" i="7"/>
</calcChain>
</file>

<file path=xl/sharedStrings.xml><?xml version="1.0" encoding="utf-8"?>
<sst xmlns="http://schemas.openxmlformats.org/spreadsheetml/2006/main" count="67" uniqueCount="49">
  <si>
    <t>Calculate H, S, and F.  (For H, use a sum to approximate the integral.)  Plot h, S, and F vs. age.</t>
  </si>
  <si>
    <t>Mortality rate (hazard function)</t>
  </si>
  <si>
    <t>Cumulative hazard function</t>
  </si>
  <si>
    <t>Cumulative survival function</t>
  </si>
  <si>
    <t>Cumulative  fail    function</t>
  </si>
  <si>
    <t>Age</t>
  </si>
  <si>
    <t>h(t)</t>
  </si>
  <si>
    <t>H(t)</t>
  </si>
  <si>
    <t>S(t)</t>
  </si>
  <si>
    <t>F(t)</t>
  </si>
  <si>
    <t>d ln S(t) / dt</t>
  </si>
  <si>
    <t>AFR (FIT)</t>
  </si>
  <si>
    <t>h(t) (FIT)</t>
  </si>
  <si>
    <t>Age Range</t>
  </si>
  <si>
    <t>6-15</t>
  </si>
  <si>
    <t>71-80</t>
  </si>
  <si>
    <t>91-100</t>
  </si>
  <si>
    <t>1-100</t>
  </si>
  <si>
    <t>Human Mortality</t>
  </si>
  <si>
    <t>Enter the formula for two Weibulls, add it to the graph, and adjust the parameters by hand to approximately fit the human mortality rate data.</t>
  </si>
  <si>
    <t>alpha</t>
  </si>
  <si>
    <t>beta</t>
  </si>
  <si>
    <t>data h(t)</t>
  </si>
  <si>
    <t>data H(t)</t>
  </si>
  <si>
    <t>data F(t)</t>
  </si>
  <si>
    <t>Weib1 h(t)</t>
  </si>
  <si>
    <t>Weib2 h(t)</t>
  </si>
  <si>
    <t>Weib h(t)</t>
  </si>
  <si>
    <t>Weib1 F(t)</t>
  </si>
  <si>
    <t>Weib2 F(t)</t>
  </si>
  <si>
    <t>Weib F(t)</t>
  </si>
  <si>
    <t>Wei Data</t>
  </si>
  <si>
    <t>Wei F1(t)</t>
  </si>
  <si>
    <t>Wei F2(t)</t>
  </si>
  <si>
    <t>Wei F(t)</t>
  </si>
  <si>
    <t>Human Mortality Weibull Hand-Fit</t>
  </si>
  <si>
    <t>Exponential distribution figures of merit</t>
  </si>
  <si>
    <t>lambda</t>
  </si>
  <si>
    <t>%/khr</t>
  </si>
  <si>
    <t>Convert to "pure" units:</t>
  </si>
  <si>
    <t>fails / hour</t>
  </si>
  <si>
    <t>Find MTTF:</t>
  </si>
  <si>
    <t>MTTF</t>
  </si>
  <si>
    <t>hours</t>
  </si>
  <si>
    <t>(probability)</t>
  </si>
  <si>
    <t>t</t>
  </si>
  <si>
    <t>Evaluate F(t) at t=15,000 hours:</t>
  </si>
  <si>
    <t>AFR, method 1</t>
  </si>
  <si>
    <t>AFR, method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</si>
</sst>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5" borderId="2" applyNumberFormat="0" applyFont="0" applyAlignment="0" applyProtection="0"/>
    <xf numFmtId="0" fontId="6" fillId="6" borderId="2" applyNumberFormat="0" applyFont="0" applyAlignment="0" applyProtection="0"/>
    <xf numFmtId="0" fontId="6" fillId="4" borderId="2" applyNumberFormat="0" applyFont="0" applyAlignment="0" applyProtection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/>
    <xf numFmtId="0" fontId="3" fillId="2" borderId="0" xfId="1" applyFont="1" applyFill="1" applyAlignment="1">
      <alignment horizontal="center"/>
    </xf>
    <xf numFmtId="0" fontId="1" fillId="0" borderId="0" xfId="1" applyNumberFormat="1"/>
    <xf numFmtId="0" fontId="1" fillId="0" borderId="0" xfId="1" applyNumberFormat="1" applyFill="1"/>
    <xf numFmtId="0" fontId="1" fillId="0" borderId="0" xfId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0" xfId="1" applyNumberFormat="1" applyFont="1" applyFill="1" applyAlignment="1">
      <alignment horizontal="center"/>
    </xf>
    <xf numFmtId="3" fontId="1" fillId="3" borderId="0" xfId="1" applyNumberFormat="1" applyFill="1"/>
    <xf numFmtId="3" fontId="1" fillId="0" borderId="0" xfId="1" applyNumberFormat="1" applyFill="1"/>
    <xf numFmtId="3" fontId="1" fillId="0" borderId="0" xfId="1" applyNumberFormat="1"/>
    <xf numFmtId="0" fontId="3" fillId="2" borderId="1" xfId="1" applyFont="1" applyFill="1" applyBorder="1"/>
    <xf numFmtId="0" fontId="1" fillId="0" borderId="0" xfId="1" applyFont="1" applyFill="1" applyBorder="1" applyAlignment="1"/>
    <xf numFmtId="0" fontId="1" fillId="0" borderId="0" xfId="1" quotePrefix="1"/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/>
    </xf>
    <xf numFmtId="0" fontId="1" fillId="0" borderId="0" xfId="1" applyFill="1"/>
    <xf numFmtId="0" fontId="1" fillId="0" borderId="0" xfId="1" applyFont="1" applyFill="1" applyBorder="1"/>
    <xf numFmtId="0" fontId="1" fillId="0" borderId="0" xfId="1" quotePrefix="1" applyFont="1" applyFill="1" applyBorder="1"/>
    <xf numFmtId="3" fontId="1" fillId="0" borderId="0" xfId="1" applyNumberFormat="1" applyFont="1" applyFill="1" applyBorder="1"/>
    <xf numFmtId="0" fontId="2" fillId="0" borderId="0" xfId="1" applyNumberFormat="1" applyFont="1"/>
    <xf numFmtId="0" fontId="3" fillId="2" borderId="1" xfId="1" applyNumberFormat="1" applyFont="1" applyFill="1" applyBorder="1" applyAlignment="1">
      <alignment horizontal="right"/>
    </xf>
    <xf numFmtId="0" fontId="1" fillId="0" borderId="1" xfId="1" applyNumberFormat="1" applyBorder="1"/>
    <xf numFmtId="0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/>
    <xf numFmtId="0" fontId="1" fillId="0" borderId="0" xfId="1" applyNumberFormat="1" applyFont="1" applyFill="1" applyBorder="1" applyAlignment="1"/>
    <xf numFmtId="0" fontId="1" fillId="0" borderId="0" xfId="1" quotePrefix="1" applyNumberFormat="1"/>
    <xf numFmtId="0" fontId="1" fillId="0" borderId="0" xfId="1" applyNumberFormat="1" applyAlignment="1">
      <alignment horizontal="right"/>
    </xf>
    <xf numFmtId="0" fontId="5" fillId="0" borderId="0" xfId="0" applyFont="1"/>
    <xf numFmtId="0" fontId="0" fillId="0" borderId="0" xfId="0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6" borderId="2" xfId="4" applyFont="1"/>
    <xf numFmtId="0" fontId="1" fillId="0" borderId="0" xfId="1" applyAlignment="1">
      <alignment horizontal="center" wrapText="1"/>
    </xf>
    <xf numFmtId="0" fontId="1" fillId="0" borderId="0" xfId="1" applyNumberFormat="1" applyFill="1" applyAlignment="1">
      <alignment horizontal="center"/>
    </xf>
  </cellXfs>
  <cellStyles count="6">
    <cellStyle name="J - Input" xfId="3"/>
    <cellStyle name="J - Label" xfId="5"/>
    <cellStyle name="J - Output" xf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3.1a'!$B$6:$B$125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3.1a'!$C$6:$C$125</c:f>
              <c:numCache>
                <c:formatCode>General</c:formatCode>
                <c:ptCount val="12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936256"/>
        <c:axId val="281938176"/>
      </c:scatterChart>
      <c:valAx>
        <c:axId val="28193625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1938176"/>
        <c:crosses val="autoZero"/>
        <c:crossBetween val="midCat"/>
      </c:valAx>
      <c:valAx>
        <c:axId val="28193817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81936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Fail Fraction</a:t>
            </a:r>
            <a:r>
              <a:rPr lang="en-US" sz="1400" baseline="0"/>
              <a:t> F(t), Data and Dual Weibull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'Ex 3.3'!$K$7</c:f>
              <c:strCache>
                <c:ptCount val="1"/>
                <c:pt idx="0">
                  <c:v>Weib F(t)</c:v>
                </c:pt>
              </c:strCache>
            </c:strRef>
          </c:tx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3.3'!$K$8:$K$107</c:f>
              <c:numCache>
                <c:formatCode>General</c:formatCode>
                <c:ptCount val="100"/>
                <c:pt idx="0">
                  <c:v>6.7138220985398789E-3</c:v>
                </c:pt>
                <c:pt idx="1">
                  <c:v>7.4467067492612893E-3</c:v>
                </c:pt>
                <c:pt idx="2">
                  <c:v>7.9118202246108993E-3</c:v>
                </c:pt>
                <c:pt idx="3">
                  <c:v>8.2592732555916148E-3</c:v>
                </c:pt>
                <c:pt idx="4">
                  <c:v>8.5392359179310429E-3</c:v>
                </c:pt>
                <c:pt idx="5">
                  <c:v>8.7750495996565814E-3</c:v>
                </c:pt>
                <c:pt idx="6">
                  <c:v>8.979619123976601E-3</c:v>
                </c:pt>
                <c:pt idx="7">
                  <c:v>9.1609201923646966E-3</c:v>
                </c:pt>
                <c:pt idx="8">
                  <c:v>9.3243073172759594E-3</c:v>
                </c:pt>
                <c:pt idx="9">
                  <c:v>9.4736334310607795E-3</c:v>
                </c:pt>
                <c:pt idx="10">
                  <c:v>9.6118554346446006E-3</c:v>
                </c:pt>
                <c:pt idx="11">
                  <c:v>9.7413920219147077E-3</c:v>
                </c:pt>
                <c:pt idx="12">
                  <c:v>9.8643522113465165E-3</c:v>
                </c:pt>
                <c:pt idx="13">
                  <c:v>9.9826922223265058E-3</c:v>
                </c:pt>
                <c:pt idx="14">
                  <c:v>1.0098330821811996E-2</c:v>
                </c:pt>
                <c:pt idx="15">
                  <c:v>1.0213239826403431E-2</c:v>
                </c:pt>
                <c:pt idx="16">
                  <c:v>1.0329519454307601E-2</c:v>
                </c:pt>
                <c:pt idx="17">
                  <c:v>1.0449464389941987E-2</c:v>
                </c:pt>
                <c:pt idx="18">
                  <c:v>1.0575624227128211E-2</c:v>
                </c:pt>
                <c:pt idx="19">
                  <c:v>1.0710860646619746E-2</c:v>
                </c:pt>
                <c:pt idx="20">
                  <c:v>1.0858402873762829E-2</c:v>
                </c:pt>
                <c:pt idx="21">
                  <c:v>1.1021902444026677E-2</c:v>
                </c:pt>
                <c:pt idx="22">
                  <c:v>1.1205487961173377E-2</c:v>
                </c:pt>
                <c:pt idx="23">
                  <c:v>1.141382029720539E-2</c:v>
                </c:pt>
                <c:pt idx="24">
                  <c:v>1.1652148514330052E-2</c:v>
                </c:pt>
                <c:pt idx="25">
                  <c:v>1.192636666195579E-2</c:v>
                </c:pt>
                <c:pt idx="26">
                  <c:v>1.2243071500237512E-2</c:v>
                </c:pt>
                <c:pt idx="27">
                  <c:v>1.2609621115482583E-2</c:v>
                </c:pt>
                <c:pt idx="28">
                  <c:v>1.3034194314751724E-2</c:v>
                </c:pt>
                <c:pt idx="29">
                  <c:v>1.3525850612320034E-2</c:v>
                </c:pt>
                <c:pt idx="30">
                  <c:v>1.4094590545744135E-2</c:v>
                </c:pt>
                <c:pt idx="31">
                  <c:v>1.4751415981474558E-2</c:v>
                </c:pt>
                <c:pt idx="32">
                  <c:v>1.5508389987222482E-2</c:v>
                </c:pt>
                <c:pt idx="33">
                  <c:v>1.6378695759063366E-2</c:v>
                </c:pt>
                <c:pt idx="34">
                  <c:v>1.7376693994302861E-2</c:v>
                </c:pt>
                <c:pt idx="35">
                  <c:v>1.8517977995490598E-2</c:v>
                </c:pt>
                <c:pt idx="36">
                  <c:v>1.9819425675984381E-2</c:v>
                </c:pt>
                <c:pt idx="37">
                  <c:v>2.1299247512741593E-2</c:v>
                </c:pt>
                <c:pt idx="38">
                  <c:v>2.2977029357472034E-2</c:v>
                </c:pt>
                <c:pt idx="39">
                  <c:v>2.487376887318915E-2</c:v>
                </c:pt>
                <c:pt idx="40">
                  <c:v>2.7011904210239912E-2</c:v>
                </c:pt>
                <c:pt idx="41">
                  <c:v>2.9415333375229835E-2</c:v>
                </c:pt>
                <c:pt idx="42">
                  <c:v>3.210942257964633E-2</c:v>
                </c:pt>
                <c:pt idx="43">
                  <c:v>3.5121001684809472E-2</c:v>
                </c:pt>
                <c:pt idx="44">
                  <c:v>3.8478344689228394E-2</c:v>
                </c:pt>
                <c:pt idx="45">
                  <c:v>4.2211133037566406E-2</c:v>
                </c:pt>
                <c:pt idx="46">
                  <c:v>4.6350399372261819E-2</c:v>
                </c:pt>
                <c:pt idx="47">
                  <c:v>5.0928449205579929E-2</c:v>
                </c:pt>
                <c:pt idx="48">
                  <c:v>5.5978757868830997E-2</c:v>
                </c:pt>
                <c:pt idx="49">
                  <c:v>6.1535840005352171E-2</c:v>
                </c:pt>
                <c:pt idx="50">
                  <c:v>6.7635088824630984E-2</c:v>
                </c:pt>
                <c:pt idx="51">
                  <c:v>7.4312582338050492E-2</c:v>
                </c:pt>
                <c:pt idx="52">
                  <c:v>8.1604853864938764E-2</c:v>
                </c:pt>
                <c:pt idx="53">
                  <c:v>8.9548624244938368E-2</c:v>
                </c:pt>
                <c:pt idx="54">
                  <c:v>9.8180493434329663E-2</c:v>
                </c:pt>
                <c:pt idx="55">
                  <c:v>0.10753658951578893</c:v>
                </c:pt>
                <c:pt idx="56">
                  <c:v>0.11765217362950608</c:v>
                </c:pt>
                <c:pt idx="57">
                  <c:v>0.12856119995486204</c:v>
                </c:pt>
                <c:pt idx="58">
                  <c:v>0.14029583065130058</c:v>
                </c:pt>
                <c:pt idx="59">
                  <c:v>0.15288590661823453</c:v>
                </c:pt>
                <c:pt idx="60">
                  <c:v>0.16635837606747295</c:v>
                </c:pt>
                <c:pt idx="61">
                  <c:v>0.1807366842242849</c:v>
                </c:pt>
                <c:pt idx="62">
                  <c:v>0.19604012898563594</c:v>
                </c:pt>
                <c:pt idx="63">
                  <c:v>0.21228318905983323</c:v>
                </c:pt>
                <c:pt idx="64">
                  <c:v>0.22947483297511717</c:v>
                </c:pt>
                <c:pt idx="65">
                  <c:v>0.24761781934894767</c:v>
                </c:pt>
                <c:pt idx="66">
                  <c:v>0.26670800091535574</c:v>
                </c:pt>
                <c:pt idx="67">
                  <c:v>0.2867336469607541</c:v>
                </c:pt>
                <c:pt idx="68">
                  <c:v>0.30767480094922861</c:v>
                </c:pt>
                <c:pt idx="69">
                  <c:v>0.32950269214012218</c:v>
                </c:pt>
                <c:pt idx="70">
                  <c:v>0.35217922181053463</c:v>
                </c:pt>
                <c:pt idx="71">
                  <c:v>0.37565654617430633</c:v>
                </c:pt>
                <c:pt idx="72">
                  <c:v>0.3998767791045873</c:v>
                </c:pt>
                <c:pt idx="73">
                  <c:v>0.42477183817675168</c:v>
                </c:pt>
                <c:pt idx="74">
                  <c:v>0.45026345720512639</c:v>
                </c:pt>
                <c:pt idx="75">
                  <c:v>0.47626338720625194</c:v>
                </c:pt>
                <c:pt idx="76">
                  <c:v>0.50267380545042806</c:v>
                </c:pt>
                <c:pt idx="77">
                  <c:v>0.52938794885181673</c:v>
                </c:pt>
                <c:pt idx="78">
                  <c:v>0.55629098332007576</c:v>
                </c:pt>
                <c:pt idx="79">
                  <c:v>0.58326111482622633</c:v>
                </c:pt>
                <c:pt idx="80">
                  <c:v>0.61017094085683454</c:v>
                </c:pt>
                <c:pt idx="81">
                  <c:v>0.63688903275267428</c:v>
                </c:pt>
                <c:pt idx="82">
                  <c:v>0.66328173034483484</c:v>
                </c:pt>
                <c:pt idx="83">
                  <c:v>0.68921512059869749</c:v>
                </c:pt>
                <c:pt idx="84">
                  <c:v>0.71455716203393893</c:v>
                </c:pt>
                <c:pt idx="85">
                  <c:v>0.73917990697489444</c:v>
                </c:pt>
                <c:pt idx="86">
                  <c:v>0.76296176474375166</c:v>
                </c:pt>
                <c:pt idx="87">
                  <c:v>0.78578974133559509</c:v>
                </c:pt>
                <c:pt idx="88">
                  <c:v>0.80756158552673718</c:v>
                </c:pt>
                <c:pt idx="89">
                  <c:v>0.82818776836378616</c:v>
                </c:pt>
                <c:pt idx="90">
                  <c:v>0.84759322309030094</c:v>
                </c:pt>
                <c:pt idx="91">
                  <c:v>0.86571877620013948</c:v>
                </c:pt>
                <c:pt idx="92">
                  <c:v>0.88252220769779555</c:v>
                </c:pt>
                <c:pt idx="93">
                  <c:v>0.89797888981084906</c:v>
                </c:pt>
                <c:pt idx="94">
                  <c:v>0.91208196809376341</c:v>
                </c:pt>
                <c:pt idx="95">
                  <c:v>0.92484206656145063</c:v>
                </c:pt>
                <c:pt idx="96">
                  <c:v>0.93628651839230947</c:v>
                </c:pt>
                <c:pt idx="97">
                  <c:v>0.94645814478979007</c:v>
                </c:pt>
                <c:pt idx="98">
                  <c:v>0.95541362553930531</c:v>
                </c:pt>
                <c:pt idx="99">
                  <c:v>0.96322152428132624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'Ex 3.3'!$E$7</c:f>
              <c:strCache>
                <c:ptCount val="1"/>
                <c:pt idx="0">
                  <c:v>data F(t)</c:v>
                </c:pt>
              </c:strCache>
            </c:strRef>
          </c:tx>
          <c:marker>
            <c:symbol val="diamond"/>
            <c:size val="4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3.3'!$E$8:$E$107</c:f>
              <c:numCache>
                <c:formatCode>General</c:formatCode>
                <c:ptCount val="100"/>
                <c:pt idx="0">
                  <c:v>7.0351367459325909E-3</c:v>
                </c:pt>
                <c:pt idx="1">
                  <c:v>7.561268686177236E-3</c:v>
                </c:pt>
                <c:pt idx="2">
                  <c:v>7.9184823271369886E-3</c:v>
                </c:pt>
                <c:pt idx="3">
                  <c:v>8.1863081787916236E-3</c:v>
                </c:pt>
                <c:pt idx="4">
                  <c:v>8.4044831908609563E-3</c:v>
                </c:pt>
                <c:pt idx="5">
                  <c:v>8.6027824636345507E-3</c:v>
                </c:pt>
                <c:pt idx="6">
                  <c:v>8.7911300413799909E-3</c:v>
                </c:pt>
                <c:pt idx="7">
                  <c:v>8.9695315813521637E-3</c:v>
                </c:pt>
                <c:pt idx="8">
                  <c:v>9.1280837717857555E-3</c:v>
                </c:pt>
                <c:pt idx="9">
                  <c:v>9.2667961299660595E-3</c:v>
                </c:pt>
                <c:pt idx="10">
                  <c:v>9.3955830751363267E-3</c:v>
                </c:pt>
                <c:pt idx="11">
                  <c:v>9.5243532790919572E-3</c:v>
                </c:pt>
                <c:pt idx="12">
                  <c:v>9.6927198274724402E-3</c:v>
                </c:pt>
                <c:pt idx="13">
                  <c:v>9.9501662508318933E-3</c:v>
                </c:pt>
                <c:pt idx="14">
                  <c:v>1.0326313715112057E-2</c:v>
                </c:pt>
                <c:pt idx="15">
                  <c:v>1.0830918609931905E-2</c:v>
                </c:pt>
                <c:pt idx="16">
                  <c:v>1.1453898871820134E-2</c:v>
                </c:pt>
                <c:pt idx="17">
                  <c:v>1.2175274191616903E-2</c:v>
                </c:pt>
                <c:pt idx="18">
                  <c:v>1.2955347555456465E-2</c:v>
                </c:pt>
                <c:pt idx="19">
                  <c:v>1.3784116931640278E-2</c:v>
                </c:pt>
                <c:pt idx="20">
                  <c:v>1.4651605157938952E-2</c:v>
                </c:pt>
                <c:pt idx="21">
                  <c:v>1.5557708809603277E-2</c:v>
                </c:pt>
                <c:pt idx="22">
                  <c:v>1.6502319923265452E-2</c:v>
                </c:pt>
                <c:pt idx="23">
                  <c:v>1.7455850136021911E-2</c:v>
                </c:pt>
                <c:pt idx="24">
                  <c:v>1.839863990839441E-2</c:v>
                </c:pt>
                <c:pt idx="25">
                  <c:v>1.9330718393101076E-2</c:v>
                </c:pt>
                <c:pt idx="26">
                  <c:v>2.0261911823714618E-2</c:v>
                </c:pt>
                <c:pt idx="27">
                  <c:v>2.1202009069486438E-2</c:v>
                </c:pt>
                <c:pt idx="28">
                  <c:v>2.2160761235304971E-2</c:v>
                </c:pt>
                <c:pt idx="29">
                  <c:v>2.3157648759777327E-2</c:v>
                </c:pt>
                <c:pt idx="30">
                  <c:v>2.4192553055913391E-2</c:v>
                </c:pt>
                <c:pt idx="31">
                  <c:v>2.5275098398206075E-2</c:v>
                </c:pt>
                <c:pt idx="32">
                  <c:v>2.6414859642733823E-2</c:v>
                </c:pt>
                <c:pt idx="33">
                  <c:v>2.7621357033801863E-2</c:v>
                </c:pt>
                <c:pt idx="34">
                  <c:v>2.8913760989805026E-2</c:v>
                </c:pt>
                <c:pt idx="35">
                  <c:v>3.0291724863305447E-2</c:v>
                </c:pt>
                <c:pt idx="36">
                  <c:v>3.1754879399075842E-2</c:v>
                </c:pt>
                <c:pt idx="37">
                  <c:v>3.3312499822343633E-2</c:v>
                </c:pt>
                <c:pt idx="38">
                  <c:v>3.4983423431986349E-2</c:v>
                </c:pt>
                <c:pt idx="39">
                  <c:v>3.6786318198183676E-2</c:v>
                </c:pt>
                <c:pt idx="40">
                  <c:v>3.8720433261798193E-2</c:v>
                </c:pt>
                <c:pt idx="41">
                  <c:v>4.0804148273165697E-2</c:v>
                </c:pt>
                <c:pt idx="42">
                  <c:v>4.3046042526953321E-2</c:v>
                </c:pt>
                <c:pt idx="43">
                  <c:v>4.5464075937296955E-2</c:v>
                </c:pt>
                <c:pt idx="44">
                  <c:v>4.8075924502634981E-2</c:v>
                </c:pt>
                <c:pt idx="45">
                  <c:v>5.0917926577954575E-2</c:v>
                </c:pt>
                <c:pt idx="46">
                  <c:v>5.3997436402501653E-2</c:v>
                </c:pt>
                <c:pt idx="47">
                  <c:v>5.7330938359511197E-2</c:v>
                </c:pt>
                <c:pt idx="48">
                  <c:v>6.0915674226171168E-2</c:v>
                </c:pt>
                <c:pt idx="49">
                  <c:v>6.4748685267758233E-2</c:v>
                </c:pt>
                <c:pt idx="50">
                  <c:v>6.8845439584288459E-2</c:v>
                </c:pt>
                <c:pt idx="51">
                  <c:v>7.3239400744775529E-2</c:v>
                </c:pt>
                <c:pt idx="52">
                  <c:v>7.7972288481210517E-2</c:v>
                </c:pt>
                <c:pt idx="53">
                  <c:v>8.3093706444392845E-2</c:v>
                </c:pt>
                <c:pt idx="54">
                  <c:v>8.8669810427375539E-2</c:v>
                </c:pt>
                <c:pt idx="55">
                  <c:v>9.4782470430630927E-2</c:v>
                </c:pt>
                <c:pt idx="56">
                  <c:v>0.1014743270096945</c:v>
                </c:pt>
                <c:pt idx="57">
                  <c:v>0.1087764632673156</c:v>
                </c:pt>
                <c:pt idx="58">
                  <c:v>0.11669082667777964</c:v>
                </c:pt>
                <c:pt idx="59">
                  <c:v>0.12522625219703831</c:v>
                </c:pt>
                <c:pt idx="60">
                  <c:v>0.13443257114486984</c:v>
                </c:pt>
                <c:pt idx="61">
                  <c:v>0.14438947453752193</c:v>
                </c:pt>
                <c:pt idx="62">
                  <c:v>0.1551447769729023</c:v>
                </c:pt>
                <c:pt idx="63">
                  <c:v>0.1667486986338933</c:v>
                </c:pt>
                <c:pt idx="64">
                  <c:v>0.17922806713264261</c:v>
                </c:pt>
                <c:pt idx="65">
                  <c:v>0.19258702452293297</c:v>
                </c:pt>
                <c:pt idx="66">
                  <c:v>0.20684768389735464</c:v>
                </c:pt>
                <c:pt idx="67">
                  <c:v>0.22209432304446242</c:v>
                </c:pt>
                <c:pt idx="68">
                  <c:v>0.23843518853046564</c:v>
                </c:pt>
                <c:pt idx="69">
                  <c:v>0.25592243831050443</c:v>
                </c:pt>
                <c:pt idx="70">
                  <c:v>0.27449694806327829</c:v>
                </c:pt>
                <c:pt idx="71">
                  <c:v>0.29409880379446285</c:v>
                </c:pt>
                <c:pt idx="72">
                  <c:v>0.31475579458706937</c:v>
                </c:pt>
                <c:pt idx="73">
                  <c:v>0.33652891124334272</c:v>
                </c:pt>
                <c:pt idx="74">
                  <c:v>0.35946403001816918</c:v>
                </c:pt>
                <c:pt idx="75">
                  <c:v>0.38349571137820782</c:v>
                </c:pt>
                <c:pt idx="76">
                  <c:v>0.40852744758722415</c:v>
                </c:pt>
                <c:pt idx="77">
                  <c:v>0.43456503813231517</c:v>
                </c:pt>
                <c:pt idx="78">
                  <c:v>0.4616788694718641</c:v>
                </c:pt>
                <c:pt idx="79">
                  <c:v>0.48995177555562608</c:v>
                </c:pt>
                <c:pt idx="80">
                  <c:v>0.51941443908339591</c:v>
                </c:pt>
                <c:pt idx="81">
                  <c:v>0.5500100365900753</c:v>
                </c:pt>
                <c:pt idx="82">
                  <c:v>0.58163457254032291</c:v>
                </c:pt>
                <c:pt idx="83">
                  <c:v>0.61405484302989122</c:v>
                </c:pt>
                <c:pt idx="84">
                  <c:v>0.64696567894840484</c:v>
                </c:pt>
                <c:pt idx="85">
                  <c:v>0.6798481933829057</c:v>
                </c:pt>
                <c:pt idx="86">
                  <c:v>0.71233538250031314</c:v>
                </c:pt>
                <c:pt idx="87">
                  <c:v>0.74405430860593091</c:v>
                </c:pt>
                <c:pt idx="88">
                  <c:v>0.7746363591864871</c:v>
                </c:pt>
                <c:pt idx="89">
                  <c:v>0.80373902493790217</c:v>
                </c:pt>
                <c:pt idx="90">
                  <c:v>0.83105803070853235</c:v>
                </c:pt>
                <c:pt idx="91">
                  <c:v>0.85633915494119928</c:v>
                </c:pt>
                <c:pt idx="92">
                  <c:v>0.87938962859456382</c:v>
                </c:pt>
                <c:pt idx="93">
                  <c:v>0.90008445501725343</c:v>
                </c:pt>
                <c:pt idx="94">
                  <c:v>0.91836931124242871</c:v>
                </c:pt>
                <c:pt idx="95">
                  <c:v>0.93426080789058963</c:v>
                </c:pt>
                <c:pt idx="96">
                  <c:v>0.94784003331125666</c:v>
                </c:pt>
                <c:pt idx="97">
                  <c:v>0.95924268719263506</c:v>
                </c:pt>
                <c:pt idx="98">
                  <c:v>0.96864840073604408</c:v>
                </c:pt>
                <c:pt idx="99">
                  <c:v>0.97626679128455918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[1]Ex6!$I$7</c:f>
              <c:strCache>
                <c:ptCount val="1"/>
                <c:pt idx="0">
                  <c:v>Weib1 F(t)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[1]Ex6!$B$8:$B$107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[1]Ex6!$I$8:$I$107</c:f>
              <c:numCache>
                <c:formatCode>General</c:formatCode>
                <c:ptCount val="100"/>
                <c:pt idx="0">
                  <c:v>6.7138220952726035E-3</c:v>
                </c:pt>
                <c:pt idx="1">
                  <c:v>7.446706540307324E-3</c:v>
                </c:pt>
                <c:pt idx="2">
                  <c:v>7.91181784560957E-3</c:v>
                </c:pt>
                <c:pt idx="3">
                  <c:v>8.2592598934834172E-3</c:v>
                </c:pt>
                <c:pt idx="4">
                  <c:v>8.5391849599215641E-3</c:v>
                </c:pt>
                <c:pt idx="5">
                  <c:v>8.7748974760383236E-3</c:v>
                </c:pt>
                <c:pt idx="6">
                  <c:v>8.979235604171576E-3</c:v>
                </c:pt>
                <c:pt idx="7">
                  <c:v>9.160065794563188E-3</c:v>
                </c:pt>
                <c:pt idx="8">
                  <c:v>9.322575492975882E-3</c:v>
                </c:pt>
                <c:pt idx="9">
                  <c:v>9.4703751867892816E-3</c:v>
                </c:pt>
                <c:pt idx="10">
                  <c:v>9.6060840543136239E-3</c:v>
                </c:pt>
                <c:pt idx="11">
                  <c:v>9.7316655548377318E-3</c:v>
                </c:pt>
                <c:pt idx="12">
                  <c:v>9.8486313932006908E-3</c:v>
                </c:pt>
                <c:pt idx="13">
                  <c:v>9.9581714996757054E-3</c:v>
                </c:pt>
                <c:pt idx="14">
                  <c:v>1.0061240155711526E-2</c:v>
                </c:pt>
                <c:pt idx="15">
                  <c:v>1.0158614957764933E-2</c:v>
                </c:pt>
                <c:pt idx="16">
                  <c:v>1.0250938323947079E-2</c:v>
                </c:pt>
                <c:pt idx="17">
                  <c:v>1.0338747420643557E-2</c:v>
                </c:pt>
                <c:pt idx="18">
                  <c:v>1.042249619493163E-2</c:v>
                </c:pt>
                <c:pt idx="19">
                  <c:v>1.0502571895494084E-2</c:v>
                </c:pt>
                <c:pt idx="20">
                  <c:v>1.0579307663773352E-2</c:v>
                </c:pt>
                <c:pt idx="21">
                  <c:v>1.0652992270332895E-2</c:v>
                </c:pt>
                <c:pt idx="22">
                  <c:v>1.0723877742399246E-2</c:v>
                </c:pt>
                <c:pt idx="23">
                  <c:v>1.0792185410037236E-2</c:v>
                </c:pt>
                <c:pt idx="24">
                  <c:v>1.0858110750247785E-2</c:v>
                </c:pt>
                <c:pt idx="25">
                  <c:v>1.0921827305937049E-2</c:v>
                </c:pt>
                <c:pt idx="26">
                  <c:v>1.0983489884814346E-2</c:v>
                </c:pt>
                <c:pt idx="27">
                  <c:v>1.104323719199396E-2</c:v>
                </c:pt>
                <c:pt idx="28">
                  <c:v>1.110119401297216E-2</c:v>
                </c:pt>
                <c:pt idx="29">
                  <c:v>1.1157473036460974E-2</c:v>
                </c:pt>
                <c:pt idx="30">
                  <c:v>1.1212176386391492E-2</c:v>
                </c:pt>
                <c:pt idx="31">
                  <c:v>1.1265396917276682E-2</c:v>
                </c:pt>
                <c:pt idx="32">
                  <c:v>1.1317219315664873E-2</c:v>
                </c:pt>
                <c:pt idx="33">
                  <c:v>1.1367721041647738E-2</c:v>
                </c:pt>
                <c:pt idx="34">
                  <c:v>1.1416973137626685E-2</c:v>
                </c:pt>
                <c:pt idx="35">
                  <c:v>1.1465040926272985E-2</c:v>
                </c:pt>
                <c:pt idx="36">
                  <c:v>1.1511984615491078E-2</c:v>
                </c:pt>
                <c:pt idx="37">
                  <c:v>1.1557859824932293E-2</c:v>
                </c:pt>
                <c:pt idx="38">
                  <c:v>1.1602718046008431E-2</c:v>
                </c:pt>
                <c:pt idx="39">
                  <c:v>1.1646607045281865E-2</c:v>
                </c:pt>
                <c:pt idx="40">
                  <c:v>1.1689571219428485E-2</c:v>
                </c:pt>
                <c:pt idx="41">
                  <c:v>1.173165190861869E-2</c:v>
                </c:pt>
                <c:pt idx="42">
                  <c:v>1.1772887674052157E-2</c:v>
                </c:pt>
                <c:pt idx="43">
                  <c:v>1.1813314544478426E-2</c:v>
                </c:pt>
                <c:pt idx="44">
                  <c:v>1.1852966235790241E-2</c:v>
                </c:pt>
                <c:pt idx="45">
                  <c:v>1.1891874347157994E-2</c:v>
                </c:pt>
                <c:pt idx="46">
                  <c:v>1.1930068536663674E-2</c:v>
                </c:pt>
                <c:pt idx="47">
                  <c:v>1.1967576678964864E-2</c:v>
                </c:pt>
                <c:pt idx="48">
                  <c:v>1.2004425007159258E-2</c:v>
                </c:pt>
                <c:pt idx="49">
                  <c:v>1.2040638240722212E-2</c:v>
                </c:pt>
                <c:pt idx="50">
                  <c:v>1.2076239701132696E-2</c:v>
                </c:pt>
                <c:pt idx="51">
                  <c:v>1.2111251416588975E-2</c:v>
                </c:pt>
                <c:pt idx="52">
                  <c:v>1.2145694217032932E-2</c:v>
                </c:pt>
                <c:pt idx="53">
                  <c:v>1.2179587820543625E-2</c:v>
                </c:pt>
                <c:pt idx="54">
                  <c:v>1.2212950912028564E-2</c:v>
                </c:pt>
                <c:pt idx="55">
                  <c:v>1.2245801215026053E-2</c:v>
                </c:pt>
                <c:pt idx="56">
                  <c:v>1.2278155557333137E-2</c:v>
                </c:pt>
                <c:pt idx="57">
                  <c:v>1.231002993108854E-2</c:v>
                </c:pt>
                <c:pt idx="58">
                  <c:v>1.2341439547865485E-2</c:v>
                </c:pt>
                <c:pt idx="59">
                  <c:v>1.2372398889266445E-2</c:v>
                </c:pt>
                <c:pt idx="60">
                  <c:v>1.2402921753455365E-2</c:v>
                </c:pt>
                <c:pt idx="61">
                  <c:v>1.2433021298013935E-2</c:v>
                </c:pt>
                <c:pt idx="62">
                  <c:v>1.2462710079467199E-2</c:v>
                </c:pt>
                <c:pt idx="63">
                  <c:v>1.2492000089785238E-2</c:v>
                </c:pt>
                <c:pt idx="64">
                  <c:v>1.252090279013629E-2</c:v>
                </c:pt>
                <c:pt idx="65">
                  <c:v>1.254942914213597E-2</c:v>
                </c:pt>
                <c:pt idx="66">
                  <c:v>1.2577589636814768E-2</c:v>
                </c:pt>
                <c:pt idx="67">
                  <c:v>1.2605394321500762E-2</c:v>
                </c:pt>
                <c:pt idx="68">
                  <c:v>1.2632852824795648E-2</c:v>
                </c:pt>
                <c:pt idx="69">
                  <c:v>1.2659974379806482E-2</c:v>
                </c:pt>
                <c:pt idx="70">
                  <c:v>1.2686767845775382E-2</c:v>
                </c:pt>
                <c:pt idx="71">
                  <c:v>1.2713241728241176E-2</c:v>
                </c:pt>
                <c:pt idx="72">
                  <c:v>1.2739404197849802E-2</c:v>
                </c:pt>
                <c:pt idx="73">
                  <c:v>1.276526310792192E-2</c:v>
                </c:pt>
                <c:pt idx="74">
                  <c:v>1.2790826010875334E-2</c:v>
                </c:pt>
                <c:pt idx="75">
                  <c:v>1.2816100173590916E-2</c:v>
                </c:pt>
                <c:pt idx="76">
                  <c:v>1.2841092591802883E-2</c:v>
                </c:pt>
                <c:pt idx="77">
                  <c:v>1.2865810003587996E-2</c:v>
                </c:pt>
                <c:pt idx="78">
                  <c:v>1.2890258902019114E-2</c:v>
                </c:pt>
                <c:pt idx="79">
                  <c:v>1.2914445547047126E-2</c:v>
                </c:pt>
                <c:pt idx="80">
                  <c:v>1.2938375976664918E-2</c:v>
                </c:pt>
                <c:pt idx="81">
                  <c:v>1.2962056017406964E-2</c:v>
                </c:pt>
                <c:pt idx="82">
                  <c:v>1.2985491294230322E-2</c:v>
                </c:pt>
                <c:pt idx="83">
                  <c:v>1.3008687239821515E-2</c:v>
                </c:pt>
                <c:pt idx="84">
                  <c:v>1.3031649103367848E-2</c:v>
                </c:pt>
                <c:pt idx="85">
                  <c:v>1.3054381958831462E-2</c:v>
                </c:pt>
                <c:pt idx="86">
                  <c:v>1.3076890712758082E-2</c:v>
                </c:pt>
                <c:pt idx="87">
                  <c:v>1.3099180111653008E-2</c:v>
                </c:pt>
                <c:pt idx="88">
                  <c:v>1.3121254748951872E-2</c:v>
                </c:pt>
                <c:pt idx="89">
                  <c:v>1.3143119071613918E-2</c:v>
                </c:pt>
                <c:pt idx="90">
                  <c:v>1.316477738636046E-2</c:v>
                </c:pt>
                <c:pt idx="91">
                  <c:v>1.3186233865583707E-2</c:v>
                </c:pt>
                <c:pt idx="92">
                  <c:v>1.3207492552943956E-2</c:v>
                </c:pt>
                <c:pt idx="93">
                  <c:v>1.3228557368677119E-2</c:v>
                </c:pt>
                <c:pt idx="94">
                  <c:v>1.3249432114629256E-2</c:v>
                </c:pt>
                <c:pt idx="95">
                  <c:v>1.3270120479034753E-2</c:v>
                </c:pt>
                <c:pt idx="96">
                  <c:v>1.3290626041054909E-2</c:v>
                </c:pt>
                <c:pt idx="97">
                  <c:v>1.3310952275089716E-2</c:v>
                </c:pt>
                <c:pt idx="98">
                  <c:v>1.333110255487735E-2</c:v>
                </c:pt>
                <c:pt idx="99">
                  <c:v>1.3351080157394057E-2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[1]Ex6!$J$7</c:f>
              <c:strCache>
                <c:ptCount val="1"/>
                <c:pt idx="0">
                  <c:v>Weib2 F(t)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[1]Ex6!$B$8:$B$107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[1]Ex6!$J$8:$J$107</c:f>
              <c:numCache>
                <c:formatCode>General</c:formatCode>
                <c:ptCount val="100"/>
                <c:pt idx="0">
                  <c:v>3.2893687773594138E-12</c:v>
                </c:pt>
                <c:pt idx="1">
                  <c:v>2.1052171117474927E-10</c:v>
                </c:pt>
                <c:pt idx="2">
                  <c:v>2.3979737084900421E-9</c:v>
                </c:pt>
                <c:pt idx="3">
                  <c:v>1.3473388404960929E-8</c:v>
                </c:pt>
                <c:pt idx="4">
                  <c:v>5.1396897071676051E-8</c:v>
                </c:pt>
                <c:pt idx="5">
                  <c:v>1.5347030446477561E-7</c:v>
                </c:pt>
                <c:pt idx="6">
                  <c:v>3.8699472182379679E-7</c:v>
                </c:pt>
                <c:pt idx="7">
                  <c:v>8.6229649420843657E-7</c:v>
                </c:pt>
                <c:pt idx="8">
                  <c:v>1.7481212928327494E-6</c:v>
                </c:pt>
                <c:pt idx="9">
                  <c:v>3.2893960866253735E-6</c:v>
                </c:pt>
                <c:pt idx="10">
                  <c:v>5.8273584258028421E-6</c:v>
                </c:pt>
                <c:pt idx="11">
                  <c:v>9.8220520021730096E-6</c:v>
                </c:pt>
                <c:pt idx="12">
                  <c:v>1.5877186705148816E-5</c:v>
                </c:pt>
                <c:pt idx="13">
                  <c:v>2.4767360272015537E-5</c:v>
                </c:pt>
                <c:pt idx="14">
                  <c:v>3.7467636994303888E-5</c:v>
                </c:pt>
                <c:pt idx="15">
                  <c:v>5.5185476647068299E-5</c:v>
                </c:pt>
                <c:pt idx="16">
                  <c:v>7.9395003646065554E-5</c:v>
                </c:pt>
                <c:pt idx="17">
                  <c:v>1.1187360221476261E-4</c:v>
                </c:pt>
                <c:pt idx="18">
                  <c:v>1.5474081778110715E-4</c:v>
                </c:pt>
                <c:pt idx="19">
                  <c:v>2.10499537653841E-4</c:v>
                </c:pt>
                <c:pt idx="20">
                  <c:v>2.8207941490532296E-4</c:v>
                </c:pt>
                <c:pt idx="21">
                  <c:v>3.7288248795563916E-4</c:v>
                </c:pt>
                <c:pt idx="22">
                  <c:v>4.8683093419366053E-4</c:v>
                </c:pt>
                <c:pt idx="23">
                  <c:v>6.2841687863723905E-4</c:v>
                </c:pt>
                <c:pt idx="24">
                  <c:v>8.0275415763109148E-4</c:v>
                </c:pt>
                <c:pt idx="25">
                  <c:v>1.0156319123720836E-3</c:v>
                </c:pt>
                <c:pt idx="26">
                  <c:v>1.2735698570658371E-3</c:v>
                </c:pt>
                <c:pt idx="27">
                  <c:v>1.5838750311398808E-3</c:v>
                </c:pt>
                <c:pt idx="28">
                  <c:v>1.9546998035356866E-3</c:v>
                </c:pt>
                <c:pt idx="29">
                  <c:v>2.3951008490014081E-3</c:v>
                </c:pt>
                <c:pt idx="30">
                  <c:v>2.9150987608429491E-3</c:v>
                </c:pt>
                <c:pt idx="31">
                  <c:v>3.5257379010797951E-3</c:v>
                </c:pt>
                <c:pt idx="32">
                  <c:v>4.2391460167402473E-3</c:v>
                </c:pt>
                <c:pt idx="33">
                  <c:v>5.0685930695033576E-3</c:v>
                </c:pt>
                <c:pt idx="34">
                  <c:v>6.02854863449509E-3</c:v>
                </c:pt>
                <c:pt idx="35">
                  <c:v>7.1347371223233758E-3</c:v>
                </c:pt>
                <c:pt idx="36">
                  <c:v>8.4041899660886044E-3</c:v>
                </c:pt>
                <c:pt idx="37">
                  <c:v>9.8552937919906825E-3</c:v>
                </c:pt>
                <c:pt idx="38">
                  <c:v>1.1507833458401784E-2</c:v>
                </c:pt>
                <c:pt idx="39">
                  <c:v>1.3383028704301969E-2</c:v>
                </c:pt>
                <c:pt idx="40">
                  <c:v>1.5503562994591547E-2</c:v>
                </c:pt>
                <c:pt idx="41">
                  <c:v>1.7893602988260482E-2</c:v>
                </c:pt>
                <c:pt idx="42">
                  <c:v>2.0578806887547318E-2</c:v>
                </c:pt>
                <c:pt idx="43">
                  <c:v>2.3586319754537954E-2</c:v>
                </c:pt>
                <c:pt idx="44">
                  <c:v>2.6944753709387204E-2</c:v>
                </c:pt>
                <c:pt idx="45">
                  <c:v>3.0684150755643902E-2</c:v>
                </c:pt>
                <c:pt idx="46">
                  <c:v>3.4835925818146873E-2</c:v>
                </c:pt>
                <c:pt idx="47">
                  <c:v>3.9432787433895666E-2</c:v>
                </c:pt>
                <c:pt idx="48">
                  <c:v>4.4508633413657184E-2</c:v>
                </c:pt>
                <c:pt idx="49">
                  <c:v>5.0098418700636582E-2</c:v>
                </c:pt>
                <c:pt idx="50">
                  <c:v>5.6237992602476305E-2</c:v>
                </c:pt>
                <c:pt idx="51">
                  <c:v>6.2963902575725816E-2</c:v>
                </c:pt>
                <c:pt idx="52">
                  <c:v>7.0313161810691249E-2</c:v>
                </c:pt>
                <c:pt idx="53">
                  <c:v>7.8322978013476319E-2</c:v>
                </c:pt>
                <c:pt idx="54">
                  <c:v>8.7030441026408889E-2</c:v>
                </c:pt>
                <c:pt idx="55">
                  <c:v>9.6472167284106791E-2</c:v>
                </c:pt>
                <c:pt idx="56">
                  <c:v>0.10668389958676205</c:v>
                </c:pt>
                <c:pt idx="57">
                  <c:v>0.1177000613012833</c:v>
                </c:pt>
                <c:pt idx="58">
                  <c:v>0.1295532648903075</c:v>
                </c:pt>
                <c:pt idx="59">
                  <c:v>0.14227377563257637</c:v>
                </c:pt>
                <c:pt idx="60">
                  <c:v>0.15588893254662306</c:v>
                </c:pt>
                <c:pt idx="61">
                  <c:v>0.17042252986980377</c:v>
                </c:pt>
                <c:pt idx="62">
                  <c:v>0.18589416397728253</c:v>
                </c:pt>
                <c:pt idx="63">
                  <c:v>0.20231855234409557</c:v>
                </c:pt>
                <c:pt idx="64">
                  <c:v>0.21970483304202315</c:v>
                </c:pt>
                <c:pt idx="65">
                  <c:v>0.23805585529470319</c:v>
                </c:pt>
                <c:pt idx="66">
                  <c:v>0.25736747374922242</c:v>
                </c:pt>
                <c:pt idx="67">
                  <c:v>0.27762786130564598</c:v>
                </c:pt>
                <c:pt idx="68">
                  <c:v>0.29881685750688536</c:v>
                </c:pt>
                <c:pt idx="69">
                  <c:v>0.32090537154238452</c:v>
                </c:pt>
                <c:pt idx="70">
                  <c:v>0.34385486075580962</c:v>
                </c:pt>
                <c:pt idx="71">
                  <c:v>0.36761690704876449</c:v>
                </c:pt>
                <c:pt idx="72">
                  <c:v>0.39213291460517374</c:v>
                </c:pt>
                <c:pt idx="73">
                  <c:v>0.41733395277993479</c:v>
                </c:pt>
                <c:pt idx="74">
                  <c:v>0.44314076765160848</c:v>
                </c:pt>
                <c:pt idx="75">
                  <c:v>0.46946398448572324</c:v>
                </c:pt>
                <c:pt idx="76">
                  <c:v>0.49620452105800206</c:v>
                </c:pt>
                <c:pt idx="77">
                  <c:v>0.52325422833354218</c:v>
                </c:pt>
                <c:pt idx="78">
                  <c:v>0.55049677031210509</c:v>
                </c:pt>
                <c:pt idx="79">
                  <c:v>0.57780874890350087</c:v>
                </c:pt>
                <c:pt idx="80">
                  <c:v>0.60506107252534669</c:v>
                </c:pt>
                <c:pt idx="81">
                  <c:v>0.63212055882855767</c:v>
                </c:pt>
                <c:pt idx="82">
                  <c:v>0.65885175275012975</c:v>
                </c:pt>
                <c:pt idx="83">
                  <c:v>0.68511893125768797</c:v>
                </c:pt>
                <c:pt idx="84">
                  <c:v>0.71078825607047635</c:v>
                </c:pt>
                <c:pt idx="85">
                  <c:v>0.73573002579132385</c:v>
                </c:pt>
                <c:pt idx="86">
                  <c:v>0.75982096981451996</c:v>
                </c:pt>
                <c:pt idx="87">
                  <c:v>0.78294651869005483</c:v>
                </c:pt>
                <c:pt idx="88">
                  <c:v>0.80500297995139292</c:v>
                </c:pt>
                <c:pt idx="89">
                  <c:v>0.82589954535800425</c:v>
                </c:pt>
                <c:pt idx="90">
                  <c:v>0.84556005560274927</c:v>
                </c:pt>
                <c:pt idx="91">
                  <c:v>0.86392445220350755</c:v>
                </c:pt>
                <c:pt idx="92">
                  <c:v>0.8809498537781435</c:v>
                </c:pt>
                <c:pt idx="93">
                  <c:v>0.89661120520766013</c:v>
                </c:pt>
                <c:pt idx="94">
                  <c:v>0.91090146307729325</c:v>
                </c:pt>
                <c:pt idx="95">
                  <c:v>0.92383129871871639</c:v>
                </c:pt>
                <c:pt idx="96">
                  <c:v>0.93542832034517442</c:v>
                </c:pt>
                <c:pt idx="97">
                  <c:v>0.94573583710727727</c:v>
                </c:pt>
                <c:pt idx="98">
                  <c:v>0.95481120913393891</c:v>
                </c:pt>
                <c:pt idx="99">
                  <c:v>0.96272384737973382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501696"/>
        <c:axId val="283503616"/>
      </c:scatterChart>
      <c:valAx>
        <c:axId val="28350169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2186548556430603"/>
              <c:y val="0.87868037328667514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283503616"/>
        <c:crosses val="autoZero"/>
        <c:crossBetween val="midCat"/>
      </c:valAx>
      <c:valAx>
        <c:axId val="283503616"/>
        <c:scaling>
          <c:logBase val="10"/>
          <c:orientation val="minMax"/>
          <c:max val="1"/>
          <c:min val="1.0000000000000028E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Fail fraction F(t)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3501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Weibit Plot of</a:t>
            </a:r>
          </a:p>
          <a:p>
            <a:pPr>
              <a:defRPr sz="1400"/>
            </a:pPr>
            <a:r>
              <a:rPr lang="en-US" sz="1400"/>
              <a:t>Human Mortality Data and 2-Weibull Fit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'Ex 3.3'!$O$7</c:f>
              <c:strCache>
                <c:ptCount val="1"/>
                <c:pt idx="0">
                  <c:v>Wei F(t)</c:v>
                </c:pt>
              </c:strCache>
            </c:strRef>
          </c:tx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3.3'!$O$8:$O$107</c:f>
              <c:numCache>
                <c:formatCode>General</c:formatCode>
                <c:ptCount val="100"/>
                <c:pt idx="0">
                  <c:v>-5.000220538099418</c:v>
                </c:pt>
                <c:pt idx="1">
                  <c:v>-4.8962484333386671</c:v>
                </c:pt>
                <c:pt idx="2">
                  <c:v>-4.8354283934005471</c:v>
                </c:pt>
                <c:pt idx="3">
                  <c:v>-4.792274759860045</c:v>
                </c:pt>
                <c:pt idx="4">
                  <c:v>-4.7587988585291194</c:v>
                </c:pt>
                <c:pt idx="5">
                  <c:v>-4.7314392055039152</c:v>
                </c:pt>
                <c:pt idx="6">
                  <c:v>-4.7082911120804898</c:v>
                </c:pt>
                <c:pt idx="7">
                  <c:v>-4.6882106069991663</c:v>
                </c:pt>
                <c:pt idx="8">
                  <c:v>-4.6704502298198571</c:v>
                </c:pt>
                <c:pt idx="9">
                  <c:v>-4.6544871457623049</c:v>
                </c:pt>
                <c:pt idx="10">
                  <c:v>-4.639932714392172</c:v>
                </c:pt>
                <c:pt idx="11">
                  <c:v>-4.6264806713929891</c:v>
                </c:pt>
                <c:pt idx="12">
                  <c:v>-4.6138752381245736</c:v>
                </c:pt>
                <c:pt idx="13">
                  <c:v>-4.601890230666414</c:v>
                </c:pt>
                <c:pt idx="14">
                  <c:v>-4.5903145938523995</c:v>
                </c:pt>
                <c:pt idx="15">
                  <c:v>-4.5789418928551466</c:v>
                </c:pt>
                <c:pt idx="16">
                  <c:v>-4.5675623889124113</c:v>
                </c:pt>
                <c:pt idx="17">
                  <c:v>-4.5559569323809326</c:v>
                </c:pt>
                <c:pt idx="18">
                  <c:v>-4.5438922653595615</c:v>
                </c:pt>
                <c:pt idx="19">
                  <c:v>-4.5311175529844396</c:v>
                </c:pt>
                <c:pt idx="20">
                  <c:v>-4.5173621141081135</c:v>
                </c:pt>
                <c:pt idx="21">
                  <c:v>-4.5023344258737499</c:v>
                </c:pt>
                <c:pt idx="22">
                  <c:v>-4.4857225439660748</c:v>
                </c:pt>
                <c:pt idx="23">
                  <c:v>-4.4671961128655964</c:v>
                </c:pt>
                <c:pt idx="24">
                  <c:v>-4.4464101345587741</c:v>
                </c:pt>
                <c:pt idx="25">
                  <c:v>-4.4230106138768779</c:v>
                </c:pt>
                <c:pt idx="26">
                  <c:v>-4.3966420990294042</c:v>
                </c:pt>
                <c:pt idx="27">
                  <c:v>-4.3669569868774545</c:v>
                </c:pt>
                <c:pt idx="28">
                  <c:v>-4.3336262725935937</c:v>
                </c:pt>
                <c:pt idx="29">
                  <c:v>-4.2963512125043195</c:v>
                </c:pt>
                <c:pt idx="30">
                  <c:v>-4.2548751687237267</c:v>
                </c:pt>
                <c:pt idx="31">
                  <c:v>-4.2089947544256301</c:v>
                </c:pt>
                <c:pt idx="32">
                  <c:v>-4.158569339384127</c:v>
                </c:pt>
                <c:pt idx="33">
                  <c:v>-4.1035280364150104</c:v>
                </c:pt>
                <c:pt idx="34">
                  <c:v>-4.0438734791544517</c:v>
                </c:pt>
                <c:pt idx="35">
                  <c:v>-3.9796820013480421</c:v>
                </c:pt>
                <c:pt idx="36">
                  <c:v>-3.9111001925051427</c:v>
                </c:pt>
                <c:pt idx="37">
                  <c:v>-3.8383381730506261</c:v>
                </c:pt>
                <c:pt idx="38">
                  <c:v>-3.7616602416664207</c:v>
                </c:pt>
                <c:pt idx="39">
                  <c:v>-3.6813737508241373</c:v>
                </c:pt>
                <c:pt idx="40">
                  <c:v>-3.5978171414129658</c:v>
                </c:pt>
                <c:pt idx="41">
                  <c:v>-3.5113480194155189</c:v>
                </c:pt>
                <c:pt idx="42">
                  <c:v>-3.4223320144122416</c:v>
                </c:pt>
                <c:pt idx="43">
                  <c:v>-3.331132960629875</c:v>
                </c:pt>
                <c:pt idx="44">
                  <c:v>-3.2381047263143912</c:v>
                </c:pt>
                <c:pt idx="45">
                  <c:v>-3.1435848188392908</c:v>
                </c:pt>
                <c:pt idx="46">
                  <c:v>-3.0478897319050362</c:v>
                </c:pt>
                <c:pt idx="47">
                  <c:v>-2.9513118863121819</c:v>
                </c:pt>
                <c:pt idx="48">
                  <c:v>-2.8541179464734183</c:v>
                </c:pt>
                <c:pt idx="49">
                  <c:v>-2.7565482643806654</c:v>
                </c:pt>
                <c:pt idx="50">
                  <c:v>-2.6588172017028282</c:v>
                </c:pt>
                <c:pt idx="51">
                  <c:v>-2.5611140993170145</c:v>
                </c:pt>
                <c:pt idx="52">
                  <c:v>-2.4636046933713809</c:v>
                </c:pt>
                <c:pt idx="53">
                  <c:v>-2.3664328113624231</c:v>
                </c:pt>
                <c:pt idx="54">
                  <c:v>-2.2697222161108086</c:v>
                </c:pt>
                <c:pt idx="55">
                  <c:v>-2.1735784971204328</c:v>
                </c:pt>
                <c:pt idx="56">
                  <c:v>-2.0780909361509221</c:v>
                </c:pt>
                <c:pt idx="57">
                  <c:v>-1.9833342964295411</c:v>
                </c:pt>
                <c:pt idx="58">
                  <c:v>-1.8893705028915848</c:v>
                </c:pt>
                <c:pt idx="59">
                  <c:v>-1.7962501946286558</c:v>
                </c:pt>
                <c:pt idx="60">
                  <c:v>-1.7040141409566512</c:v>
                </c:pt>
                <c:pt idx="61">
                  <c:v>-1.6126945198367684</c:v>
                </c:pt>
                <c:pt idx="62">
                  <c:v>-1.522316062402159</c:v>
                </c:pt>
                <c:pt idx="63">
                  <c:v>-1.4328970705942576</c:v>
                </c:pt>
                <c:pt idx="64">
                  <c:v>-1.3444503168436779</c:v>
                </c:pt>
                <c:pt idx="65">
                  <c:v>-1.2569838357023091</c:v>
                </c:pt>
                <c:pt idx="66">
                  <c:v>-1.1705016176292804</c:v>
                </c:pt>
                <c:pt idx="67">
                  <c:v>-1.0850042149708414</c:v>
                </c:pt>
                <c:pt idx="68">
                  <c:v>-1.0004892697151317</c:v>
                </c:pt>
                <c:pt idx="69">
                  <c:v>-0.91695197196598299</c:v>
                </c:pt>
                <c:pt idx="70">
                  <c:v>-0.83438545735012426</c:v>
                </c:pt>
                <c:pt idx="71">
                  <c:v>-0.75278115080831798</c:v>
                </c:pt>
                <c:pt idx="72">
                  <c:v>-0.67212906346279733</c:v>
                </c:pt>
                <c:pt idx="73">
                  <c:v>-0.59241804852637214</c:v>
                </c:pt>
                <c:pt idx="74">
                  <c:v>-0.51363602153803689</c:v>
                </c:pt>
                <c:pt idx="75">
                  <c:v>-0.4357701495840845</c:v>
                </c:pt>
                <c:pt idx="76">
                  <c:v>-0.35880701359565276</c:v>
                </c:pt>
                <c:pt idx="77">
                  <c:v>-0.28273274730339265</c:v>
                </c:pt>
                <c:pt idx="78">
                  <c:v>-0.2075331559751569</c:v>
                </c:pt>
                <c:pt idx="79">
                  <c:v>-0.13319381765989502</c:v>
                </c:pt>
                <c:pt idx="80">
                  <c:v>-5.9700169306138778E-2</c:v>
                </c:pt>
                <c:pt idx="81">
                  <c:v>1.2962420187932335E-2</c:v>
                </c:pt>
                <c:pt idx="82">
                  <c:v>8.4808588208186722E-2</c:v>
                </c:pt>
                <c:pt idx="83">
                  <c:v>0.15585292639492049</c:v>
                </c:pt>
                <c:pt idx="84">
                  <c:v>0.22610993700969059</c:v>
                </c:pt>
                <c:pt idx="85">
                  <c:v>0.29559399653813495</c:v>
                </c:pt>
                <c:pt idx="86">
                  <c:v>0.36431932552433749</c:v>
                </c:pt>
                <c:pt idx="87">
                  <c:v>0.43229996376761332</c:v>
                </c:pt>
                <c:pt idx="88">
                  <c:v>0.49954975012979552</c:v>
                </c:pt>
                <c:pt idx="89">
                  <c:v>0.56608230630264844</c:v>
                </c:pt>
                <c:pt idx="90">
                  <c:v>0.63191102397287136</c:v>
                </c:pt>
                <c:pt idx="91">
                  <c:v>0.69704905489824065</c:v>
                </c:pt>
                <c:pt idx="92">
                  <c:v>0.76150930347419976</c:v>
                </c:pt>
                <c:pt idx="93">
                  <c:v>0.82530442142717308</c:v>
                </c:pt>
                <c:pt idx="94">
                  <c:v>0.88844680432009782</c:v>
                </c:pt>
                <c:pt idx="95">
                  <c:v>0.95094858959836159</c:v>
                </c:pt>
                <c:pt idx="96">
                  <c:v>1.0128216559411416</c:v>
                </c:pt>
                <c:pt idx="97">
                  <c:v>1.0740776237151579</c:v>
                </c:pt>
                <c:pt idx="98">
                  <c:v>1.1347278563554422</c:v>
                </c:pt>
                <c:pt idx="99">
                  <c:v>1.1947834625217042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'Ex 3.3'!$L$7</c:f>
              <c:strCache>
                <c:ptCount val="1"/>
                <c:pt idx="0">
                  <c:v>Wei Data</c:v>
                </c:pt>
              </c:strCache>
            </c:strRef>
          </c:tx>
          <c:marker>
            <c:symbol val="diamond"/>
            <c:size val="4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3.3'!$L$8:$L$107</c:f>
              <c:numCache>
                <c:formatCode>General</c:formatCode>
                <c:ptCount val="100"/>
                <c:pt idx="0">
                  <c:v>-4.9533102274769938</c:v>
                </c:pt>
                <c:pt idx="1">
                  <c:v>-4.8809236875746018</c:v>
                </c:pt>
                <c:pt idx="2">
                  <c:v>-4.8345833503158921</c:v>
                </c:pt>
                <c:pt idx="3">
                  <c:v>-4.8011850699140473</c:v>
                </c:pt>
                <c:pt idx="4">
                  <c:v>-4.7747729703742738</c:v>
                </c:pt>
                <c:pt idx="5">
                  <c:v>-4.7513526961661707</c:v>
                </c:pt>
                <c:pt idx="6">
                  <c:v>-4.7296002643662627</c:v>
                </c:pt>
                <c:pt idx="7">
                  <c:v>-4.7094202073618963</c:v>
                </c:pt>
                <c:pt idx="8">
                  <c:v>-4.6918179927137595</c:v>
                </c:pt>
                <c:pt idx="9">
                  <c:v>-4.6766661876931579</c:v>
                </c:pt>
                <c:pt idx="10">
                  <c:v>-4.6627992988247273</c:v>
                </c:pt>
                <c:pt idx="11">
                  <c:v>-4.6491220735172734</c:v>
                </c:pt>
                <c:pt idx="12">
                  <c:v>-4.63151416132769</c:v>
                </c:pt>
                <c:pt idx="13">
                  <c:v>-4.6051701859880971</c:v>
                </c:pt>
                <c:pt idx="14">
                  <c:v>-4.5678744012443993</c:v>
                </c:pt>
                <c:pt idx="15">
                  <c:v>-4.5199103420372682</c:v>
                </c:pt>
                <c:pt idx="16">
                  <c:v>-4.4636706237143882</c:v>
                </c:pt>
                <c:pt idx="17">
                  <c:v>-4.4022293419913971</c:v>
                </c:pt>
                <c:pt idx="18">
                  <c:v>-4.3397337224836292</c:v>
                </c:pt>
                <c:pt idx="19">
                  <c:v>-4.277306323903475</c:v>
                </c:pt>
                <c:pt idx="20">
                  <c:v>-4.2158344598098072</c:v>
                </c:pt>
                <c:pt idx="21">
                  <c:v>-4.1553692640598783</c:v>
                </c:pt>
                <c:pt idx="22">
                  <c:v>-4.0959458435890728</c:v>
                </c:pt>
                <c:pt idx="23">
                  <c:v>-4.0392883564740245</c:v>
                </c:pt>
                <c:pt idx="24">
                  <c:v>-3.9862079036175211</c:v>
                </c:pt>
                <c:pt idx="25">
                  <c:v>-3.9363156979971921</c:v>
                </c:pt>
                <c:pt idx="26">
                  <c:v>-3.8887948793089384</c:v>
                </c:pt>
                <c:pt idx="27">
                  <c:v>-3.8429634694966497</c:v>
                </c:pt>
                <c:pt idx="28">
                  <c:v>-3.7982479911692995</c:v>
                </c:pt>
                <c:pt idx="29">
                  <c:v>-3.7537380264624312</c:v>
                </c:pt>
                <c:pt idx="30">
                  <c:v>-3.7094904080180626</c:v>
                </c:pt>
                <c:pt idx="31">
                  <c:v>-3.6651629274966195</c:v>
                </c:pt>
                <c:pt idx="32">
                  <c:v>-3.6204734214498768</c:v>
                </c:pt>
                <c:pt idx="33">
                  <c:v>-3.5751936897101202</c:v>
                </c:pt>
                <c:pt idx="34">
                  <c:v>-3.5288035062673027</c:v>
                </c:pt>
                <c:pt idx="35">
                  <c:v>-3.4815401343446952</c:v>
                </c:pt>
                <c:pt idx="36">
                  <c:v>-3.433617272918267</c:v>
                </c:pt>
                <c:pt idx="37">
                  <c:v>-3.3849304091982835</c:v>
                </c:pt>
                <c:pt idx="38">
                  <c:v>-3.3351287816924517</c:v>
                </c:pt>
                <c:pt idx="39">
                  <c:v>-3.2839478216119149</c:v>
                </c:pt>
                <c:pt idx="40">
                  <c:v>-3.2317078036835798</c:v>
                </c:pt>
                <c:pt idx="41">
                  <c:v>-3.1782138431493117</c:v>
                </c:pt>
                <c:pt idx="42">
                  <c:v>-3.1235656450638758</c:v>
                </c:pt>
                <c:pt idx="43">
                  <c:v>-3.0676580131255813</c:v>
                </c:pt>
                <c:pt idx="44">
                  <c:v>-3.0104399024262656</c:v>
                </c:pt>
                <c:pt idx="45">
                  <c:v>-2.9515240188896708</c:v>
                </c:pt>
                <c:pt idx="46">
                  <c:v>-2.8911920942800666</c:v>
                </c:pt>
                <c:pt idx="47">
                  <c:v>-2.8295400986899195</c:v>
                </c:pt>
                <c:pt idx="48">
                  <c:v>-2.7670043439458802</c:v>
                </c:pt>
                <c:pt idx="49">
                  <c:v>-2.7039585831989559</c:v>
                </c:pt>
                <c:pt idx="50">
                  <c:v>-2.6404382826921911</c:v>
                </c:pt>
                <c:pt idx="51">
                  <c:v>-2.5762327764820232</c:v>
                </c:pt>
                <c:pt idx="52">
                  <c:v>-2.511086367571385</c:v>
                </c:pt>
                <c:pt idx="53">
                  <c:v>-2.4447248601551688</c:v>
                </c:pt>
                <c:pt idx="54">
                  <c:v>-2.3767699911834228</c:v>
                </c:pt>
                <c:pt idx="55">
                  <c:v>-2.3067939377681008</c:v>
                </c:pt>
                <c:pt idx="56">
                  <c:v>-2.2349264445202306</c:v>
                </c:pt>
                <c:pt idx="57">
                  <c:v>-2.1614328132381617</c:v>
                </c:pt>
                <c:pt idx="58">
                  <c:v>-2.0868287601138538</c:v>
                </c:pt>
                <c:pt idx="59">
                  <c:v>-2.0114838724966093</c:v>
                </c:pt>
                <c:pt idx="60">
                  <c:v>-1.9353758303404136</c:v>
                </c:pt>
                <c:pt idx="61">
                  <c:v>-1.8582839611006829</c:v>
                </c:pt>
                <c:pt idx="62">
                  <c:v>-1.7802855471544277</c:v>
                </c:pt>
                <c:pt idx="63">
                  <c:v>-1.7014435582301246</c:v>
                </c:pt>
                <c:pt idx="64">
                  <c:v>-1.621966063011371</c:v>
                </c:pt>
                <c:pt idx="65">
                  <c:v>-1.5421531656285041</c:v>
                </c:pt>
                <c:pt idx="66">
                  <c:v>-1.4621392254132208</c:v>
                </c:pt>
                <c:pt idx="67">
                  <c:v>-1.3817049087860835</c:v>
                </c:pt>
                <c:pt idx="68">
                  <c:v>-1.300557128841326</c:v>
                </c:pt>
                <c:pt idx="69">
                  <c:v>-1.2187142609809716</c:v>
                </c:pt>
                <c:pt idx="70">
                  <c:v>-1.1366568937077564</c:v>
                </c:pt>
                <c:pt idx="71">
                  <c:v>-1.0547485250217223</c:v>
                </c:pt>
                <c:pt idx="72">
                  <c:v>-0.97291399481524565</c:v>
                </c:pt>
                <c:pt idx="73">
                  <c:v>-0.89093979943848611</c:v>
                </c:pt>
                <c:pt idx="74">
                  <c:v>-0.80867027181548445</c:v>
                </c:pt>
                <c:pt idx="75">
                  <c:v>-0.72631107333837919</c:v>
                </c:pt>
                <c:pt idx="76">
                  <c:v>-0.64409038527308282</c:v>
                </c:pt>
                <c:pt idx="77">
                  <c:v>-0.56183825578852198</c:v>
                </c:pt>
                <c:pt idx="78">
                  <c:v>-0.47916547103812207</c:v>
                </c:pt>
                <c:pt idx="79">
                  <c:v>-0.39563854729042908</c:v>
                </c:pt>
                <c:pt idx="80">
                  <c:v>-0.3109506993911354</c:v>
                </c:pt>
                <c:pt idx="81">
                  <c:v>-0.22498274158823814</c:v>
                </c:pt>
                <c:pt idx="82">
                  <c:v>-0.13765416529879537</c:v>
                </c:pt>
                <c:pt idx="83">
                  <c:v>-4.9127220966692912E-2</c:v>
                </c:pt>
                <c:pt idx="84">
                  <c:v>4.0364289789423871E-2</c:v>
                </c:pt>
                <c:pt idx="85">
                  <c:v>0.13011556532335308</c:v>
                </c:pt>
                <c:pt idx="86">
                  <c:v>0.21990631712122563</c:v>
                </c:pt>
                <c:pt idx="87">
                  <c:v>0.30953406894388075</c:v>
                </c:pt>
                <c:pt idx="88">
                  <c:v>0.39880296523461384</c:v>
                </c:pt>
                <c:pt idx="89">
                  <c:v>0.48754266714361905</c:v>
                </c:pt>
                <c:pt idx="90">
                  <c:v>0.5756016167049014</c:v>
                </c:pt>
                <c:pt idx="91">
                  <c:v>0.66284260029508979</c:v>
                </c:pt>
                <c:pt idx="92">
                  <c:v>0.7491446429787294</c:v>
                </c:pt>
                <c:pt idx="93">
                  <c:v>0.83439931639291409</c:v>
                </c:pt>
                <c:pt idx="94">
                  <c:v>0.91850827131510937</c:v>
                </c:pt>
                <c:pt idx="95">
                  <c:v>1.0013889466020636</c:v>
                </c:pt>
                <c:pt idx="96">
                  <c:v>1.0829705926781525</c:v>
                </c:pt>
                <c:pt idx="97">
                  <c:v>1.1631883091025734</c:v>
                </c:pt>
                <c:pt idx="98">
                  <c:v>1.2419879834226442</c:v>
                </c:pt>
                <c:pt idx="99">
                  <c:v>1.3193208778667682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'Ex 3.3'!$M$7</c:f>
              <c:strCache>
                <c:ptCount val="1"/>
                <c:pt idx="0">
                  <c:v>Wei F1(t)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3.3'!$M$8:$M$107</c:f>
              <c:numCache>
                <c:formatCode>General</c:formatCode>
                <c:ptCount val="100"/>
                <c:pt idx="0">
                  <c:v>-5.0002205385877101</c:v>
                </c:pt>
                <c:pt idx="1">
                  <c:v>-4.8962484615037134</c:v>
                </c:pt>
                <c:pt idx="2">
                  <c:v>-4.835428695287499</c:v>
                </c:pt>
                <c:pt idx="3">
                  <c:v>-4.7922763844197229</c:v>
                </c:pt>
                <c:pt idx="4">
                  <c:v>-4.7588048517225952</c:v>
                </c:pt>
                <c:pt idx="5">
                  <c:v>-4.7314566182035049</c:v>
                </c:pt>
                <c:pt idx="6">
                  <c:v>-4.7083340162294149</c:v>
                </c:pt>
                <c:pt idx="7">
                  <c:v>-4.6883043073357333</c:v>
                </c:pt>
                <c:pt idx="8">
                  <c:v>-4.6706368519872754</c:v>
                </c:pt>
                <c:pt idx="9">
                  <c:v>-4.654832774638602</c:v>
                </c:pt>
                <c:pt idx="10">
                  <c:v>-4.6405362476679564</c:v>
                </c:pt>
                <c:pt idx="11">
                  <c:v>-4.6274845411195074</c:v>
                </c:pt>
                <c:pt idx="12">
                  <c:v>-4.6154781349684866</c:v>
                </c:pt>
                <c:pt idx="13">
                  <c:v>-4.6043619391454218</c:v>
                </c:pt>
                <c:pt idx="14">
                  <c:v>-4.5940130084223787</c:v>
                </c:pt>
                <c:pt idx="15">
                  <c:v>-4.5843322302517429</c:v>
                </c:pt>
                <c:pt idx="16">
                  <c:v>-4.5752385369792821</c:v>
                </c:pt>
                <c:pt idx="17">
                  <c:v>-4.5666647749032849</c:v>
                </c:pt>
                <c:pt idx="18">
                  <c:v>-4.5585546917127457</c:v>
                </c:pt>
                <c:pt idx="19">
                  <c:v>-4.5508606975546124</c:v>
                </c:pt>
                <c:pt idx="20">
                  <c:v>-4.5435421729291994</c:v>
                </c:pt>
                <c:pt idx="21">
                  <c:v>-4.536564170583965</c:v>
                </c:pt>
                <c:pt idx="22">
                  <c:v>-4.5298964061983362</c:v>
                </c:pt>
                <c:pt idx="23">
                  <c:v>-4.523512464035516</c:v>
                </c:pt>
                <c:pt idx="24">
                  <c:v>-4.5173891648574811</c:v>
                </c:pt>
                <c:pt idx="25">
                  <c:v>-4.5115060578844881</c:v>
                </c:pt>
                <c:pt idx="26">
                  <c:v>-4.5058450086870616</c:v>
                </c:pt>
                <c:pt idx="27">
                  <c:v>-4.5003898620614322</c:v>
                </c:pt>
                <c:pt idx="28">
                  <c:v>-4.4951261640897453</c:v>
                </c:pt>
                <c:pt idx="29">
                  <c:v>-4.4900409313383909</c:v>
                </c:pt>
                <c:pt idx="30">
                  <c:v>-4.4851224579149358</c:v>
                </c:pt>
                <c:pt idx="31">
                  <c:v>-4.4803601531677542</c:v>
                </c:pt>
                <c:pt idx="32">
                  <c:v>-4.4757444043677399</c:v>
                </c:pt>
                <c:pt idx="33">
                  <c:v>-4.4712664598952898</c:v>
                </c:pt>
                <c:pt idx="34">
                  <c:v>-4.4669183293643009</c:v>
                </c:pt>
                <c:pt idx="35">
                  <c:v>-4.4626926978192909</c:v>
                </c:pt>
                <c:pt idx="36">
                  <c:v>-4.4585828516910802</c:v>
                </c:pt>
                <c:pt idx="37">
                  <c:v>-4.4545826146287526</c:v>
                </c:pt>
                <c:pt idx="38">
                  <c:v>-4.4506862916682692</c:v>
                </c:pt>
                <c:pt idx="39">
                  <c:v>-4.4468886204706237</c:v>
                </c:pt>
                <c:pt idx="40">
                  <c:v>-4.4431847285820663</c:v>
                </c:pt>
                <c:pt idx="41">
                  <c:v>-4.4395700958452062</c:v>
                </c:pt>
                <c:pt idx="42">
                  <c:v>-4.4360405212336733</c:v>
                </c:pt>
                <c:pt idx="43">
                  <c:v>-4.4325920934999736</c:v>
                </c:pt>
                <c:pt idx="44">
                  <c:v>-4.4292211651221676</c:v>
                </c:pt>
                <c:pt idx="45">
                  <c:v>-4.4259243291143466</c:v>
                </c:pt>
                <c:pt idx="46">
                  <c:v>-4.4226983983312023</c:v>
                </c:pt>
                <c:pt idx="47">
                  <c:v>-4.4195403869515255</c:v>
                </c:pt>
                <c:pt idx="48">
                  <c:v>-4.416447493871118</c:v>
                </c:pt>
                <c:pt idx="49">
                  <c:v>-4.4134170877734942</c:v>
                </c:pt>
                <c:pt idx="50">
                  <c:v>-4.4104466936790612</c:v>
                </c:pt>
                <c:pt idx="51">
                  <c:v>-4.4075339808004932</c:v>
                </c:pt>
                <c:pt idx="52">
                  <c:v>-4.4046767515548906</c:v>
                </c:pt>
                <c:pt idx="53">
                  <c:v>-4.4018729316030702</c:v>
                </c:pt>
                <c:pt idx="54">
                  <c:v>-4.3991205608028414</c:v>
                </c:pt>
                <c:pt idx="55">
                  <c:v>-4.3964177849774382</c:v>
                </c:pt>
                <c:pt idx="56">
                  <c:v>-4.3937628484125311</c:v>
                </c:pt>
                <c:pt idx="57">
                  <c:v>-4.3911540870057495</c:v>
                </c:pt>
                <c:pt idx="58">
                  <c:v>-4.3885899220018523</c:v>
                </c:pt>
                <c:pt idx="59">
                  <c:v>-4.3860688542543951</c:v>
                </c:pt>
                <c:pt idx="60">
                  <c:v>-4.3835894589617119</c:v>
                </c:pt>
                <c:pt idx="61">
                  <c:v>-4.3811503808309453</c:v>
                </c:pt>
                <c:pt idx="62">
                  <c:v>-4.3787503296289794</c:v>
                </c:pt>
                <c:pt idx="63">
                  <c:v>-4.3763880760837637</c:v>
                </c:pt>
                <c:pt idx="64">
                  <c:v>-4.3740624481033663</c:v>
                </c:pt>
                <c:pt idx="65">
                  <c:v>-4.3717723272837468</c:v>
                </c:pt>
                <c:pt idx="66">
                  <c:v>-4.3695166456790675</c:v>
                </c:pt>
                <c:pt idx="67">
                  <c:v>-4.3672943828112922</c:v>
                </c:pt>
                <c:pt idx="68">
                  <c:v>-4.365104562898126</c:v>
                </c:pt>
                <c:pt idx="69">
                  <c:v>-4.3629462522803095</c:v>
                </c:pt>
                <c:pt idx="70">
                  <c:v>-4.3608185570315143</c:v>
                </c:pt>
                <c:pt idx="71">
                  <c:v>-4.3587206207353013</c:v>
                </c:pt>
                <c:pt idx="72">
                  <c:v>-4.3566516224154501</c:v>
                </c:pt>
                <c:pt idx="73">
                  <c:v>-4.3546107746070852</c:v>
                </c:pt>
                <c:pt idx="74">
                  <c:v>-4.3525973215572664</c:v>
                </c:pt>
                <c:pt idx="75">
                  <c:v>-4.3506105375447621</c:v>
                </c:pt>
                <c:pt idx="76">
                  <c:v>-4.348649725309663</c:v>
                </c:pt>
                <c:pt idx="77">
                  <c:v>-4.3467142145842717</c:v>
                </c:pt>
                <c:pt idx="78">
                  <c:v>-4.344803360717659</c:v>
                </c:pt>
                <c:pt idx="79">
                  <c:v>-4.3429165433866279</c:v>
                </c:pt>
                <c:pt idx="80">
                  <c:v>-4.3410531653868452</c:v>
                </c:pt>
                <c:pt idx="81">
                  <c:v>-4.3392126514980722</c:v>
                </c:pt>
                <c:pt idx="82">
                  <c:v>-4.3373944474182231</c:v>
                </c:pt>
                <c:pt idx="83">
                  <c:v>-4.3355980187612122</c:v>
                </c:pt>
                <c:pt idx="84">
                  <c:v>-4.3338228501141627</c:v>
                </c:pt>
                <c:pt idx="85">
                  <c:v>-4.3320684441496846</c:v>
                </c:pt>
                <c:pt idx="86">
                  <c:v>-4.3303343207895244</c:v>
                </c:pt>
                <c:pt idx="87">
                  <c:v>-4.3286200164159796</c:v>
                </c:pt>
                <c:pt idx="88">
                  <c:v>-4.3269250831278931</c:v>
                </c:pt>
                <c:pt idx="89">
                  <c:v>-4.3252490880381691</c:v>
                </c:pt>
                <c:pt idx="90">
                  <c:v>-4.3235916126101861</c:v>
                </c:pt>
                <c:pt idx="91">
                  <c:v>-4.321952252030357</c:v>
                </c:pt>
                <c:pt idx="92">
                  <c:v>-4.3203306146147256</c:v>
                </c:pt>
                <c:pt idx="93">
                  <c:v>-4.3187263212472153</c:v>
                </c:pt>
                <c:pt idx="94">
                  <c:v>-4.3171390048476308</c:v>
                </c:pt>
                <c:pt idx="95">
                  <c:v>-4.3155683098675386</c:v>
                </c:pt>
                <c:pt idx="96">
                  <c:v>-4.3140138918122073</c:v>
                </c:pt>
                <c:pt idx="97">
                  <c:v>-4.3124754167871258</c:v>
                </c:pt>
                <c:pt idx="98">
                  <c:v>-4.3109525610675252</c:v>
                </c:pt>
                <c:pt idx="99">
                  <c:v>-4.3094450106894993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'Ex 3.3'!$N$7</c:f>
              <c:strCache>
                <c:ptCount val="1"/>
                <c:pt idx="0">
                  <c:v>Wei F2(t)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3.3'!$N$8:$N$107</c:f>
              <c:numCache>
                <c:formatCode>General</c:formatCode>
                <c:ptCount val="100"/>
                <c:pt idx="0">
                  <c:v>-26.440325430542277</c:v>
                </c:pt>
                <c:pt idx="1">
                  <c:v>-22.281432327046836</c:v>
                </c:pt>
                <c:pt idx="2">
                  <c:v>-19.848641743134632</c:v>
                </c:pt>
                <c:pt idx="3">
                  <c:v>-18.122549319456901</c:v>
                </c:pt>
                <c:pt idx="4">
                  <c:v>-16.783688008864409</c:v>
                </c:pt>
                <c:pt idx="5">
                  <c:v>-15.68975866815461</c:v>
                </c:pt>
                <c:pt idx="6">
                  <c:v>-14.764854589210445</c:v>
                </c:pt>
                <c:pt idx="7">
                  <c:v>-13.963666233476619</c:v>
                </c:pt>
                <c:pt idx="8">
                  <c:v>-13.256968019584567</c:v>
                </c:pt>
                <c:pt idx="9">
                  <c:v>-12.624804925632189</c:v>
                </c:pt>
                <c:pt idx="10">
                  <c:v>-12.052943846801845</c:v>
                </c:pt>
                <c:pt idx="11">
                  <c:v>-11.530875584856473</c:v>
                </c:pt>
                <c:pt idx="12">
                  <c:v>-11.050619338819423</c:v>
                </c:pt>
                <c:pt idx="13">
                  <c:v>-10.605971505893335</c:v>
                </c:pt>
                <c:pt idx="14">
                  <c:v>-10.192014276972703</c:v>
                </c:pt>
                <c:pt idx="15">
                  <c:v>-9.8047831501461786</c:v>
                </c:pt>
                <c:pt idx="16">
                  <c:v>-9.4410354192479726</c:v>
                </c:pt>
                <c:pt idx="17">
                  <c:v>-9.0980849362083074</c:v>
                </c:pt>
                <c:pt idx="18">
                  <c:v>-8.7736816085870029</c:v>
                </c:pt>
                <c:pt idx="19">
                  <c:v>-8.4659218422618032</c:v>
                </c:pt>
                <c:pt idx="20">
                  <c:v>-8.1731808572451641</c:v>
                </c:pt>
                <c:pt idx="21">
                  <c:v>-7.8940607634357089</c:v>
                </c:pt>
                <c:pt idx="22">
                  <c:v>-7.6273501880106638</c:v>
                </c:pt>
                <c:pt idx="23">
                  <c:v>-7.3719925014979184</c:v>
                </c:pt>
                <c:pt idx="24">
                  <c:v>-7.1270605343763389</c:v>
                </c:pt>
                <c:pt idx="25">
                  <c:v>-6.8917362554566646</c:v>
                </c:pt>
                <c:pt idx="26">
                  <c:v>-6.6652942875595613</c:v>
                </c:pt>
                <c:pt idx="27">
                  <c:v>-6.4470884225343159</c:v>
                </c:pt>
                <c:pt idx="28">
                  <c:v>-6.2365405036666699</c:v>
                </c:pt>
                <c:pt idx="29">
                  <c:v>-6.0331311936125687</c:v>
                </c:pt>
                <c:pt idx="30">
                  <c:v>-5.836392256674654</c:v>
                </c:pt>
                <c:pt idx="31">
                  <c:v>-5.6459000667871724</c:v>
                </c:pt>
                <c:pt idx="32">
                  <c:v>-5.4612701147866289</c:v>
                </c:pt>
                <c:pt idx="33">
                  <c:v>-5.2821523358885569</c:v>
                </c:pt>
                <c:pt idx="34">
                  <c:v>-5.108227114649039</c:v>
                </c:pt>
                <c:pt idx="35">
                  <c:v>-4.9392018528488535</c:v>
                </c:pt>
                <c:pt idx="36">
                  <c:v>-4.7748080077201696</c:v>
                </c:pt>
                <c:pt idx="37">
                  <c:v>-4.6147985252272079</c:v>
                </c:pt>
                <c:pt idx="38">
                  <c:v>-4.4589456068076396</c:v>
                </c:pt>
                <c:pt idx="39">
                  <c:v>-4.3070387589019008</c:v>
                </c:pt>
                <c:pt idx="40">
                  <c:v>-4.158883083359675</c:v>
                </c:pt>
                <c:pt idx="41">
                  <c:v>-4.0142977738853078</c:v>
                </c:pt>
                <c:pt idx="42">
                  <c:v>-3.8731147894241462</c:v>
                </c:pt>
                <c:pt idx="43">
                  <c:v>-3.7351776800759535</c:v>
                </c:pt>
                <c:pt idx="44">
                  <c:v>-3.6003405449635992</c:v>
                </c:pt>
                <c:pt idx="45">
                  <c:v>-3.4684671046509465</c:v>
                </c:pt>
                <c:pt idx="46">
                  <c:v>-3.3394298733251664</c:v>
                </c:pt>
                <c:pt idx="47">
                  <c:v>-3.2131094181381727</c:v>
                </c:pt>
                <c:pt idx="48">
                  <c:v>-3.0893936949217586</c:v>
                </c:pt>
                <c:pt idx="49">
                  <c:v>-2.9681774510166412</c:v>
                </c:pt>
                <c:pt idx="50">
                  <c:v>-2.849361687239564</c:v>
                </c:pt>
                <c:pt idx="51">
                  <c:v>-2.7328531720969544</c:v>
                </c:pt>
                <c:pt idx="52">
                  <c:v>-2.6185640022727878</c:v>
                </c:pt>
                <c:pt idx="53">
                  <c:v>-2.5064112041998721</c:v>
                </c:pt>
                <c:pt idx="54">
                  <c:v>-2.3963163721906926</c:v>
                </c:pt>
                <c:pt idx="55">
                  <c:v>-2.2882053391746231</c:v>
                </c:pt>
                <c:pt idx="56">
                  <c:v>-2.1820078765782185</c:v>
                </c:pt>
                <c:pt idx="57">
                  <c:v>-2.0776574203070024</c:v>
                </c:pt>
                <c:pt idx="58">
                  <c:v>-1.9750908201512023</c:v>
                </c:pt>
                <c:pt idx="59">
                  <c:v>-1.8742481102529145</c:v>
                </c:pt>
                <c:pt idx="60">
                  <c:v>-1.7750722985456509</c:v>
                </c:pt>
                <c:pt idx="61">
                  <c:v>-1.6775091733149685</c:v>
                </c:pt>
                <c:pt idx="62">
                  <c:v>-1.5815071252363224</c:v>
                </c:pt>
                <c:pt idx="63">
                  <c:v>-1.4870169834274876</c:v>
                </c:pt>
                <c:pt idx="64">
                  <c:v>-1.3939918642116955</c:v>
                </c:pt>
                <c:pt idx="65">
                  <c:v>-1.3023870314269652</c:v>
                </c:pt>
                <c:pt idx="66">
                  <c:v>-1.2121597672397226</c:v>
                </c:pt>
                <c:pt idx="67">
                  <c:v>-1.1232692525288785</c:v>
                </c:pt>
                <c:pt idx="68">
                  <c:v>-1.0356764560019627</c:v>
                </c:pt>
                <c:pt idx="69">
                  <c:v>-0.94934403128936484</c:v>
                </c:pt>
                <c:pt idx="70">
                  <c:v>-0.86423622133762579</c:v>
                </c:pt>
                <c:pt idx="71">
                  <c:v>-0.78031876948918677</c:v>
                </c:pt>
                <c:pt idx="72">
                  <c:v>-0.69755883669517149</c:v>
                </c:pt>
                <c:pt idx="73">
                  <c:v>-0.61592492436049984</c:v>
                </c:pt>
                <c:pt idx="74">
                  <c:v>-0.5353868023676559</c:v>
                </c:pt>
                <c:pt idx="75">
                  <c:v>-0.45591544186753208</c:v>
                </c:pt>
                <c:pt idx="76">
                  <c:v>-0.37748295246341618</c:v>
                </c:pt>
                <c:pt idx="77">
                  <c:v>-0.30006252344796797</c:v>
                </c:pt>
                <c:pt idx="78">
                  <c:v>-0.22362836878338976</c:v>
                </c:pt>
                <c:pt idx="79">
                  <c:v>-0.14815567554222944</c:v>
                </c:pt>
                <c:pt idx="80">
                  <c:v>-7.362055555088598E-2</c:v>
                </c:pt>
                <c:pt idx="81">
                  <c:v>0</c:v>
                </c:pt>
                <c:pt idx="82">
                  <c:v>7.272816319406894E-2</c:v>
                </c:pt>
                <c:pt idx="83">
                  <c:v>0.14458530947436279</c:v>
                </c:pt>
                <c:pt idx="84">
                  <c:v>0.2155920553563801</c:v>
                </c:pt>
                <c:pt idx="85">
                  <c:v>0.28576829393552799</c:v>
                </c:pt>
                <c:pt idx="86">
                  <c:v>0.35513322834198402</c:v>
                </c:pt>
                <c:pt idx="87">
                  <c:v>0.42370540328372081</c:v>
                </c:pt>
                <c:pt idx="88">
                  <c:v>0.4915027348073206</c:v>
                </c:pt>
                <c:pt idx="89">
                  <c:v>0.55854253839607215</c:v>
                </c:pt>
                <c:pt idx="90">
                  <c:v>0.62484155551558229</c:v>
                </c:pt>
                <c:pt idx="91">
                  <c:v>0.69041597870872384</c:v>
                </c:pt>
                <c:pt idx="92">
                  <c:v>0.75528147533401624</c:v>
                </c:pt>
                <c:pt idx="93">
                  <c:v>0.81945321003450444</c:v>
                </c:pt>
                <c:pt idx="94">
                  <c:v>0.88294586601772562</c:v>
                </c:pt>
                <c:pt idx="95">
                  <c:v>0.94577366522149819</c:v>
                </c:pt>
                <c:pt idx="96">
                  <c:v>1.0079503874347782</c:v>
                </c:pt>
                <c:pt idx="97">
                  <c:v>1.0694893884379124</c:v>
                </c:pt>
                <c:pt idx="98">
                  <c:v>1.1304036172220209</c:v>
                </c:pt>
                <c:pt idx="99">
                  <c:v>1.1907056323430298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559424"/>
        <c:axId val="283561344"/>
      </c:scatterChart>
      <c:valAx>
        <c:axId val="28355942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2186548556430625"/>
              <c:y val="0.87868037328667536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283561344"/>
        <c:crosses val="autoZero"/>
        <c:crossBetween val="midCat"/>
      </c:valAx>
      <c:valAx>
        <c:axId val="283561344"/>
        <c:scaling>
          <c:orientation val="minMax"/>
          <c:max val="2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Weibit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3559424"/>
        <c:crosses val="autoZero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S(t) and F(t) Functions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72440944881889"/>
          <c:y val="0.16251166520851448"/>
          <c:w val="0.69014348206474185"/>
          <c:h val="0.6685954359871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3.1a'!$E$5</c:f>
              <c:strCache>
                <c:ptCount val="1"/>
                <c:pt idx="0">
                  <c:v>S(t)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'Ex 3.1a'!$B$6:$B$125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3.1a'!$E$6:$E$125</c:f>
              <c:numCache>
                <c:formatCode>General</c:formatCode>
                <c:ptCount val="120"/>
                <c:pt idx="0">
                  <c:v>0.99296486325406741</c:v>
                </c:pt>
                <c:pt idx="1">
                  <c:v>0.99243873131382276</c:v>
                </c:pt>
                <c:pt idx="2">
                  <c:v>0.99208151767286301</c:v>
                </c:pt>
                <c:pt idx="3">
                  <c:v>0.99181369182120838</c:v>
                </c:pt>
                <c:pt idx="4">
                  <c:v>0.99159551680913904</c:v>
                </c:pt>
                <c:pt idx="5">
                  <c:v>0.99139721753636545</c:v>
                </c:pt>
                <c:pt idx="6">
                  <c:v>0.99120886995862001</c:v>
                </c:pt>
                <c:pt idx="7">
                  <c:v>0.99103046841864784</c:v>
                </c:pt>
                <c:pt idx="8">
                  <c:v>0.99087191622821424</c:v>
                </c:pt>
                <c:pt idx="9">
                  <c:v>0.99073320387003394</c:v>
                </c:pt>
                <c:pt idx="10">
                  <c:v>0.99060441692486367</c:v>
                </c:pt>
                <c:pt idx="11">
                  <c:v>0.99047564672090804</c:v>
                </c:pt>
                <c:pt idx="12">
                  <c:v>0.99030728017252756</c:v>
                </c:pt>
                <c:pt idx="13">
                  <c:v>0.99004983374916811</c:v>
                </c:pt>
                <c:pt idx="14">
                  <c:v>0.98967368628488794</c:v>
                </c:pt>
                <c:pt idx="15">
                  <c:v>0.98916908139006809</c:v>
                </c:pt>
                <c:pt idx="16">
                  <c:v>0.98854610112817987</c:v>
                </c:pt>
                <c:pt idx="17">
                  <c:v>0.9878247258083831</c:v>
                </c:pt>
                <c:pt idx="18">
                  <c:v>0.98704465244454354</c:v>
                </c:pt>
                <c:pt idx="19">
                  <c:v>0.98621588306835972</c:v>
                </c:pt>
                <c:pt idx="20">
                  <c:v>0.98534839484206105</c:v>
                </c:pt>
                <c:pt idx="21">
                  <c:v>0.98444229119039672</c:v>
                </c:pt>
                <c:pt idx="22">
                  <c:v>0.98349768007673455</c:v>
                </c:pt>
                <c:pt idx="23">
                  <c:v>0.98254414986397809</c:v>
                </c:pt>
                <c:pt idx="24">
                  <c:v>0.98160136009160559</c:v>
                </c:pt>
                <c:pt idx="25">
                  <c:v>0.98066928160689892</c:v>
                </c:pt>
                <c:pt idx="26">
                  <c:v>0.97973808817628538</c:v>
                </c:pt>
                <c:pt idx="27">
                  <c:v>0.97879799093051356</c:v>
                </c:pt>
                <c:pt idx="28">
                  <c:v>0.97783923876469503</c:v>
                </c:pt>
                <c:pt idx="29">
                  <c:v>0.97684235124022267</c:v>
                </c:pt>
                <c:pt idx="30">
                  <c:v>0.97580744694408661</c:v>
                </c:pt>
                <c:pt idx="31">
                  <c:v>0.97472490160179392</c:v>
                </c:pt>
                <c:pt idx="32">
                  <c:v>0.97358514035726618</c:v>
                </c:pt>
                <c:pt idx="33">
                  <c:v>0.97237864296619814</c:v>
                </c:pt>
                <c:pt idx="34">
                  <c:v>0.97108623901019497</c:v>
                </c:pt>
                <c:pt idx="35">
                  <c:v>0.96970827513669455</c:v>
                </c:pt>
                <c:pt idx="36">
                  <c:v>0.96824512060092416</c:v>
                </c:pt>
                <c:pt idx="37">
                  <c:v>0.96668750017765637</c:v>
                </c:pt>
                <c:pt idx="38">
                  <c:v>0.96501657656801365</c:v>
                </c:pt>
                <c:pt idx="39">
                  <c:v>0.96321368180181632</c:v>
                </c:pt>
                <c:pt idx="40">
                  <c:v>0.96127956673820181</c:v>
                </c:pt>
                <c:pt idx="41">
                  <c:v>0.9591958517268343</c:v>
                </c:pt>
                <c:pt idx="42">
                  <c:v>0.95695395747304668</c:v>
                </c:pt>
                <c:pt idx="43">
                  <c:v>0.95453592406270305</c:v>
                </c:pt>
                <c:pt idx="44">
                  <c:v>0.95192407549736502</c:v>
                </c:pt>
                <c:pt idx="45">
                  <c:v>0.94908207342204542</c:v>
                </c:pt>
                <c:pt idx="46">
                  <c:v>0.94600256359749835</c:v>
                </c:pt>
                <c:pt idx="47">
                  <c:v>0.9426690616404888</c:v>
                </c:pt>
                <c:pt idx="48">
                  <c:v>0.93908432577382883</c:v>
                </c:pt>
                <c:pt idx="49">
                  <c:v>0.93525131473224177</c:v>
                </c:pt>
                <c:pt idx="50">
                  <c:v>0.93115456041571154</c:v>
                </c:pt>
                <c:pt idx="51">
                  <c:v>0.92676059925522447</c:v>
                </c:pt>
                <c:pt idx="52">
                  <c:v>0.92202771151878948</c:v>
                </c:pt>
                <c:pt idx="53">
                  <c:v>0.91690629355560715</c:v>
                </c:pt>
                <c:pt idx="54">
                  <c:v>0.91133018957262446</c:v>
                </c:pt>
                <c:pt idx="55">
                  <c:v>0.90521752956936907</c:v>
                </c:pt>
                <c:pt idx="56">
                  <c:v>0.8985256729903055</c:v>
                </c:pt>
                <c:pt idx="57">
                  <c:v>0.8912235367326844</c:v>
                </c:pt>
                <c:pt idx="58">
                  <c:v>0.88330917332222036</c:v>
                </c:pt>
                <c:pt idx="59">
                  <c:v>0.87477374780296169</c:v>
                </c:pt>
                <c:pt idx="60">
                  <c:v>0.86556742885513016</c:v>
                </c:pt>
                <c:pt idx="61">
                  <c:v>0.85561052546247807</c:v>
                </c:pt>
                <c:pt idx="62">
                  <c:v>0.8448552230270977</c:v>
                </c:pt>
                <c:pt idx="63">
                  <c:v>0.8332513013661067</c:v>
                </c:pt>
                <c:pt idx="64">
                  <c:v>0.82077193286735739</c:v>
                </c:pt>
                <c:pt idx="65">
                  <c:v>0.80741297547706703</c:v>
                </c:pt>
                <c:pt idx="66">
                  <c:v>0.79315231610264536</c:v>
                </c:pt>
                <c:pt idx="67">
                  <c:v>0.77790567695553758</c:v>
                </c:pt>
                <c:pt idx="68">
                  <c:v>0.76156481146953436</c:v>
                </c:pt>
                <c:pt idx="69">
                  <c:v>0.74407756168949557</c:v>
                </c:pt>
                <c:pt idx="70">
                  <c:v>0.72550305193672171</c:v>
                </c:pt>
                <c:pt idx="71">
                  <c:v>0.70590119620553715</c:v>
                </c:pt>
                <c:pt idx="72">
                  <c:v>0.68524420541293063</c:v>
                </c:pt>
                <c:pt idx="73">
                  <c:v>0.66347108875665728</c:v>
                </c:pt>
                <c:pt idx="74">
                  <c:v>0.64053596998183082</c:v>
                </c:pt>
                <c:pt idx="75">
                  <c:v>0.61650428862179218</c:v>
                </c:pt>
                <c:pt idx="76">
                  <c:v>0.59147255241277585</c:v>
                </c:pt>
                <c:pt idx="77">
                  <c:v>0.56543496186768483</c:v>
                </c:pt>
                <c:pt idx="78">
                  <c:v>0.5383211305281359</c:v>
                </c:pt>
                <c:pt idx="79">
                  <c:v>0.51004822444437392</c:v>
                </c:pt>
                <c:pt idx="80">
                  <c:v>0.48058556091660409</c:v>
                </c:pt>
                <c:pt idx="81">
                  <c:v>0.44998996340992464</c:v>
                </c:pt>
                <c:pt idx="82">
                  <c:v>0.41836542745967709</c:v>
                </c:pt>
                <c:pt idx="83">
                  <c:v>0.38594515697010878</c:v>
                </c:pt>
                <c:pt idx="84">
                  <c:v>0.3530343210515951</c:v>
                </c:pt>
                <c:pt idx="85">
                  <c:v>0.32015180661709436</c:v>
                </c:pt>
                <c:pt idx="86">
                  <c:v>0.28766461749968686</c:v>
                </c:pt>
                <c:pt idx="87">
                  <c:v>0.25594569139406909</c:v>
                </c:pt>
                <c:pt idx="88">
                  <c:v>0.2253636408135129</c:v>
                </c:pt>
                <c:pt idx="89">
                  <c:v>0.19626097506209789</c:v>
                </c:pt>
                <c:pt idx="90">
                  <c:v>0.16894196929146763</c:v>
                </c:pt>
                <c:pt idx="91">
                  <c:v>0.14366084505880075</c:v>
                </c:pt>
                <c:pt idx="92">
                  <c:v>0.12061037140543615</c:v>
                </c:pt>
                <c:pt idx="93">
                  <c:v>9.9915544982746587E-2</c:v>
                </c:pt>
                <c:pt idx="94">
                  <c:v>8.1630688757571263E-2</c:v>
                </c:pt>
                <c:pt idx="95">
                  <c:v>6.5739192109410427E-2</c:v>
                </c:pt>
                <c:pt idx="96">
                  <c:v>5.2159966688743287E-2</c:v>
                </c:pt>
                <c:pt idx="97">
                  <c:v>4.0757312807364936E-2</c:v>
                </c:pt>
                <c:pt idx="98">
                  <c:v>3.1351599263955955E-2</c:v>
                </c:pt>
                <c:pt idx="99">
                  <c:v>2.3733208715440823E-2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3.1a'!$F$5</c:f>
              <c:strCache>
                <c:ptCount val="1"/>
                <c:pt idx="0">
                  <c:v>F(t)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3.1a'!$B$6:$B$125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3.1a'!$F$6:$F$125</c:f>
              <c:numCache>
                <c:formatCode>General</c:formatCode>
                <c:ptCount val="120"/>
                <c:pt idx="0">
                  <c:v>7.0351367459325909E-3</c:v>
                </c:pt>
                <c:pt idx="1">
                  <c:v>7.561268686177236E-3</c:v>
                </c:pt>
                <c:pt idx="2">
                  <c:v>7.9184823271369886E-3</c:v>
                </c:pt>
                <c:pt idx="3">
                  <c:v>8.1863081787916236E-3</c:v>
                </c:pt>
                <c:pt idx="4">
                  <c:v>8.4044831908609563E-3</c:v>
                </c:pt>
                <c:pt idx="5">
                  <c:v>8.6027824636345507E-3</c:v>
                </c:pt>
                <c:pt idx="6">
                  <c:v>8.7911300413799909E-3</c:v>
                </c:pt>
                <c:pt idx="7">
                  <c:v>8.9695315813521637E-3</c:v>
                </c:pt>
                <c:pt idx="8">
                  <c:v>9.1280837717857555E-3</c:v>
                </c:pt>
                <c:pt idx="9">
                  <c:v>9.2667961299660595E-3</c:v>
                </c:pt>
                <c:pt idx="10">
                  <c:v>9.3955830751363267E-3</c:v>
                </c:pt>
                <c:pt idx="11">
                  <c:v>9.5243532790919572E-3</c:v>
                </c:pt>
                <c:pt idx="12">
                  <c:v>9.6927198274724402E-3</c:v>
                </c:pt>
                <c:pt idx="13">
                  <c:v>9.9501662508318933E-3</c:v>
                </c:pt>
                <c:pt idx="14">
                  <c:v>1.0326313715112057E-2</c:v>
                </c:pt>
                <c:pt idx="15">
                  <c:v>1.0830918609931905E-2</c:v>
                </c:pt>
                <c:pt idx="16">
                  <c:v>1.1453898871820134E-2</c:v>
                </c:pt>
                <c:pt idx="17">
                  <c:v>1.2175274191616903E-2</c:v>
                </c:pt>
                <c:pt idx="18">
                  <c:v>1.2955347555456465E-2</c:v>
                </c:pt>
                <c:pt idx="19">
                  <c:v>1.3784116931640278E-2</c:v>
                </c:pt>
                <c:pt idx="20">
                  <c:v>1.4651605157938952E-2</c:v>
                </c:pt>
                <c:pt idx="21">
                  <c:v>1.5557708809603277E-2</c:v>
                </c:pt>
                <c:pt idx="22">
                  <c:v>1.6502319923265452E-2</c:v>
                </c:pt>
                <c:pt idx="23">
                  <c:v>1.7455850136021911E-2</c:v>
                </c:pt>
                <c:pt idx="24">
                  <c:v>1.839863990839441E-2</c:v>
                </c:pt>
                <c:pt idx="25">
                  <c:v>1.9330718393101076E-2</c:v>
                </c:pt>
                <c:pt idx="26">
                  <c:v>2.0261911823714618E-2</c:v>
                </c:pt>
                <c:pt idx="27">
                  <c:v>2.1202009069486438E-2</c:v>
                </c:pt>
                <c:pt idx="28">
                  <c:v>2.2160761235304971E-2</c:v>
                </c:pt>
                <c:pt idx="29">
                  <c:v>2.3157648759777327E-2</c:v>
                </c:pt>
                <c:pt idx="30">
                  <c:v>2.4192553055913391E-2</c:v>
                </c:pt>
                <c:pt idx="31">
                  <c:v>2.5275098398206075E-2</c:v>
                </c:pt>
                <c:pt idx="32">
                  <c:v>2.6414859642733823E-2</c:v>
                </c:pt>
                <c:pt idx="33">
                  <c:v>2.7621357033801863E-2</c:v>
                </c:pt>
                <c:pt idx="34">
                  <c:v>2.8913760989805026E-2</c:v>
                </c:pt>
                <c:pt idx="35">
                  <c:v>3.0291724863305447E-2</c:v>
                </c:pt>
                <c:pt idx="36">
                  <c:v>3.1754879399075842E-2</c:v>
                </c:pt>
                <c:pt idx="37">
                  <c:v>3.3312499822343633E-2</c:v>
                </c:pt>
                <c:pt idx="38">
                  <c:v>3.4983423431986349E-2</c:v>
                </c:pt>
                <c:pt idx="39">
                  <c:v>3.6786318198183676E-2</c:v>
                </c:pt>
                <c:pt idx="40">
                  <c:v>3.8720433261798193E-2</c:v>
                </c:pt>
                <c:pt idx="41">
                  <c:v>4.0804148273165697E-2</c:v>
                </c:pt>
                <c:pt idx="42">
                  <c:v>4.3046042526953321E-2</c:v>
                </c:pt>
                <c:pt idx="43">
                  <c:v>4.5464075937296955E-2</c:v>
                </c:pt>
                <c:pt idx="44">
                  <c:v>4.8075924502634981E-2</c:v>
                </c:pt>
                <c:pt idx="45">
                  <c:v>5.0917926577954575E-2</c:v>
                </c:pt>
                <c:pt idx="46">
                  <c:v>5.3997436402501653E-2</c:v>
                </c:pt>
                <c:pt idx="47">
                  <c:v>5.7330938359511197E-2</c:v>
                </c:pt>
                <c:pt idx="48">
                  <c:v>6.0915674226171168E-2</c:v>
                </c:pt>
                <c:pt idx="49">
                  <c:v>6.4748685267758233E-2</c:v>
                </c:pt>
                <c:pt idx="50">
                  <c:v>6.8845439584288459E-2</c:v>
                </c:pt>
                <c:pt idx="51">
                  <c:v>7.3239400744775529E-2</c:v>
                </c:pt>
                <c:pt idx="52">
                  <c:v>7.7972288481210517E-2</c:v>
                </c:pt>
                <c:pt idx="53">
                  <c:v>8.3093706444392845E-2</c:v>
                </c:pt>
                <c:pt idx="54">
                  <c:v>8.8669810427375539E-2</c:v>
                </c:pt>
                <c:pt idx="55">
                  <c:v>9.4782470430630927E-2</c:v>
                </c:pt>
                <c:pt idx="56">
                  <c:v>0.1014743270096945</c:v>
                </c:pt>
                <c:pt idx="57">
                  <c:v>0.1087764632673156</c:v>
                </c:pt>
                <c:pt idx="58">
                  <c:v>0.11669082667777964</c:v>
                </c:pt>
                <c:pt idx="59">
                  <c:v>0.12522625219703831</c:v>
                </c:pt>
                <c:pt idx="60">
                  <c:v>0.13443257114486984</c:v>
                </c:pt>
                <c:pt idx="61">
                  <c:v>0.14438947453752193</c:v>
                </c:pt>
                <c:pt idx="62">
                  <c:v>0.1551447769729023</c:v>
                </c:pt>
                <c:pt idx="63">
                  <c:v>0.1667486986338933</c:v>
                </c:pt>
                <c:pt idx="64">
                  <c:v>0.17922806713264261</c:v>
                </c:pt>
                <c:pt idx="65">
                  <c:v>0.19258702452293297</c:v>
                </c:pt>
                <c:pt idx="66">
                  <c:v>0.20684768389735464</c:v>
                </c:pt>
                <c:pt idx="67">
                  <c:v>0.22209432304446242</c:v>
                </c:pt>
                <c:pt idx="68">
                  <c:v>0.23843518853046564</c:v>
                </c:pt>
                <c:pt idx="69">
                  <c:v>0.25592243831050443</c:v>
                </c:pt>
                <c:pt idx="70">
                  <c:v>0.27449694806327829</c:v>
                </c:pt>
                <c:pt idx="71">
                  <c:v>0.29409880379446285</c:v>
                </c:pt>
                <c:pt idx="72">
                  <c:v>0.31475579458706937</c:v>
                </c:pt>
                <c:pt idx="73">
                  <c:v>0.33652891124334272</c:v>
                </c:pt>
                <c:pt idx="74">
                  <c:v>0.35946403001816918</c:v>
                </c:pt>
                <c:pt idx="75">
                  <c:v>0.38349571137820782</c:v>
                </c:pt>
                <c:pt idx="76">
                  <c:v>0.40852744758722415</c:v>
                </c:pt>
                <c:pt idx="77">
                  <c:v>0.43456503813231517</c:v>
                </c:pt>
                <c:pt idx="78">
                  <c:v>0.4616788694718641</c:v>
                </c:pt>
                <c:pt idx="79">
                  <c:v>0.48995177555562608</c:v>
                </c:pt>
                <c:pt idx="80">
                  <c:v>0.51941443908339591</c:v>
                </c:pt>
                <c:pt idx="81">
                  <c:v>0.5500100365900753</c:v>
                </c:pt>
                <c:pt idx="82">
                  <c:v>0.58163457254032291</c:v>
                </c:pt>
                <c:pt idx="83">
                  <c:v>0.61405484302989122</c:v>
                </c:pt>
                <c:pt idx="84">
                  <c:v>0.64696567894840484</c:v>
                </c:pt>
                <c:pt idx="85">
                  <c:v>0.6798481933829057</c:v>
                </c:pt>
                <c:pt idx="86">
                  <c:v>0.71233538250031314</c:v>
                </c:pt>
                <c:pt idx="87">
                  <c:v>0.74405430860593091</c:v>
                </c:pt>
                <c:pt idx="88">
                  <c:v>0.7746363591864871</c:v>
                </c:pt>
                <c:pt idx="89">
                  <c:v>0.80373902493790217</c:v>
                </c:pt>
                <c:pt idx="90">
                  <c:v>0.83105803070853235</c:v>
                </c:pt>
                <c:pt idx="91">
                  <c:v>0.85633915494119928</c:v>
                </c:pt>
                <c:pt idx="92">
                  <c:v>0.87938962859456382</c:v>
                </c:pt>
                <c:pt idx="93">
                  <c:v>0.90008445501725343</c:v>
                </c:pt>
                <c:pt idx="94">
                  <c:v>0.91836931124242871</c:v>
                </c:pt>
                <c:pt idx="95">
                  <c:v>0.93426080789058963</c:v>
                </c:pt>
                <c:pt idx="96">
                  <c:v>0.94784003331125666</c:v>
                </c:pt>
                <c:pt idx="97">
                  <c:v>0.95924268719263506</c:v>
                </c:pt>
                <c:pt idx="98">
                  <c:v>0.96864840073604408</c:v>
                </c:pt>
                <c:pt idx="99">
                  <c:v>0.97626679128455918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955328"/>
        <c:axId val="281990272"/>
      </c:scatterChart>
      <c:valAx>
        <c:axId val="281955328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1990272"/>
        <c:crosses val="autoZero"/>
        <c:crossBetween val="midCat"/>
      </c:valAx>
      <c:valAx>
        <c:axId val="28199027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Cumulative S or F function</a:t>
                </a:r>
              </a:p>
            </c:rich>
          </c:tx>
          <c:layout>
            <c:manualLayout>
              <c:xMode val="edge"/>
              <c:yMode val="edge"/>
              <c:x val="2.4430446194225752E-2"/>
              <c:y val="0.24389253426655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1955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109711286089641"/>
          <c:y val="0.42112058909303174"/>
          <c:w val="0.12223622047244179"/>
          <c:h val="0.167434383202100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3.1b,c'!$B$6:$B$125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3.1b,c'!$C$6:$C$125</c:f>
              <c:numCache>
                <c:formatCode>General</c:formatCode>
                <c:ptCount val="12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421120"/>
        <c:axId val="282423296"/>
      </c:scatterChart>
      <c:valAx>
        <c:axId val="282421120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2423296"/>
        <c:crosses val="autoZero"/>
        <c:crossBetween val="midCat"/>
      </c:valAx>
      <c:valAx>
        <c:axId val="28242329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82421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S(t) and F(t) Functions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72440944881889"/>
          <c:y val="0.16251166520851465"/>
          <c:w val="0.69014348206474185"/>
          <c:h val="0.6685954359871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3.1b,c'!$E$5</c:f>
              <c:strCache>
                <c:ptCount val="1"/>
                <c:pt idx="0">
                  <c:v>S(t)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'Ex 3.1b,c'!$B$6:$B$125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3.1b,c'!$E$6:$E$125</c:f>
              <c:numCache>
                <c:formatCode>General</c:formatCode>
                <c:ptCount val="120"/>
                <c:pt idx="0">
                  <c:v>0.99296486325406741</c:v>
                </c:pt>
                <c:pt idx="1">
                  <c:v>0.99243873131382276</c:v>
                </c:pt>
                <c:pt idx="2">
                  <c:v>0.99208151767286301</c:v>
                </c:pt>
                <c:pt idx="3">
                  <c:v>0.99181369182120838</c:v>
                </c:pt>
                <c:pt idx="4">
                  <c:v>0.99159551680913904</c:v>
                </c:pt>
                <c:pt idx="5">
                  <c:v>0.99139721753636545</c:v>
                </c:pt>
                <c:pt idx="6">
                  <c:v>0.99120886995862001</c:v>
                </c:pt>
                <c:pt idx="7">
                  <c:v>0.99103046841864784</c:v>
                </c:pt>
                <c:pt idx="8">
                  <c:v>0.99087191622821424</c:v>
                </c:pt>
                <c:pt idx="9">
                  <c:v>0.99073320387003394</c:v>
                </c:pt>
                <c:pt idx="10">
                  <c:v>0.99060441692486367</c:v>
                </c:pt>
                <c:pt idx="11">
                  <c:v>0.99047564672090804</c:v>
                </c:pt>
                <c:pt idx="12">
                  <c:v>0.99030728017252756</c:v>
                </c:pt>
                <c:pt idx="13">
                  <c:v>0.99004983374916811</c:v>
                </c:pt>
                <c:pt idx="14">
                  <c:v>0.98967368628488794</c:v>
                </c:pt>
                <c:pt idx="15">
                  <c:v>0.98916908139006809</c:v>
                </c:pt>
                <c:pt idx="16">
                  <c:v>0.98854610112817987</c:v>
                </c:pt>
                <c:pt idx="17">
                  <c:v>0.9878247258083831</c:v>
                </c:pt>
                <c:pt idx="18">
                  <c:v>0.98704465244454354</c:v>
                </c:pt>
                <c:pt idx="19">
                  <c:v>0.98621588306835972</c:v>
                </c:pt>
                <c:pt idx="20">
                  <c:v>0.98534839484206105</c:v>
                </c:pt>
                <c:pt idx="21">
                  <c:v>0.98444229119039672</c:v>
                </c:pt>
                <c:pt idx="22">
                  <c:v>0.98349768007673455</c:v>
                </c:pt>
                <c:pt idx="23">
                  <c:v>0.98254414986397809</c:v>
                </c:pt>
                <c:pt idx="24">
                  <c:v>0.98160136009160559</c:v>
                </c:pt>
                <c:pt idx="25">
                  <c:v>0.98066928160689892</c:v>
                </c:pt>
                <c:pt idx="26">
                  <c:v>0.97973808817628538</c:v>
                </c:pt>
                <c:pt idx="27">
                  <c:v>0.97879799093051356</c:v>
                </c:pt>
                <c:pt idx="28">
                  <c:v>0.97783923876469503</c:v>
                </c:pt>
                <c:pt idx="29">
                  <c:v>0.97684235124022267</c:v>
                </c:pt>
                <c:pt idx="30">
                  <c:v>0.97580744694408661</c:v>
                </c:pt>
                <c:pt idx="31">
                  <c:v>0.97472490160179392</c:v>
                </c:pt>
                <c:pt idx="32">
                  <c:v>0.97358514035726618</c:v>
                </c:pt>
                <c:pt idx="33">
                  <c:v>0.97237864296619814</c:v>
                </c:pt>
                <c:pt idx="34">
                  <c:v>0.97108623901019497</c:v>
                </c:pt>
                <c:pt idx="35">
                  <c:v>0.96970827513669455</c:v>
                </c:pt>
                <c:pt idx="36">
                  <c:v>0.96824512060092416</c:v>
                </c:pt>
                <c:pt idx="37">
                  <c:v>0.96668750017765637</c:v>
                </c:pt>
                <c:pt idx="38">
                  <c:v>0.96501657656801365</c:v>
                </c:pt>
                <c:pt idx="39">
                  <c:v>0.96321368180181632</c:v>
                </c:pt>
                <c:pt idx="40">
                  <c:v>0.96127956673820181</c:v>
                </c:pt>
                <c:pt idx="41">
                  <c:v>0.9591958517268343</c:v>
                </c:pt>
                <c:pt idx="42">
                  <c:v>0.95695395747304668</c:v>
                </c:pt>
                <c:pt idx="43">
                  <c:v>0.95453592406270305</c:v>
                </c:pt>
                <c:pt idx="44">
                  <c:v>0.95192407549736502</c:v>
                </c:pt>
                <c:pt idx="45">
                  <c:v>0.94908207342204542</c:v>
                </c:pt>
                <c:pt idx="46">
                  <c:v>0.94600256359749835</c:v>
                </c:pt>
                <c:pt idx="47">
                  <c:v>0.9426690616404888</c:v>
                </c:pt>
                <c:pt idx="48">
                  <c:v>0.93908432577382883</c:v>
                </c:pt>
                <c:pt idx="49">
                  <c:v>0.93525131473224177</c:v>
                </c:pt>
                <c:pt idx="50">
                  <c:v>0.93115456041571154</c:v>
                </c:pt>
                <c:pt idx="51">
                  <c:v>0.92676059925522447</c:v>
                </c:pt>
                <c:pt idx="52">
                  <c:v>0.92202771151878948</c:v>
                </c:pt>
                <c:pt idx="53">
                  <c:v>0.91690629355560715</c:v>
                </c:pt>
                <c:pt idx="54">
                  <c:v>0.91133018957262446</c:v>
                </c:pt>
                <c:pt idx="55">
                  <c:v>0.90521752956936907</c:v>
                </c:pt>
                <c:pt idx="56">
                  <c:v>0.8985256729903055</c:v>
                </c:pt>
                <c:pt idx="57">
                  <c:v>0.8912235367326844</c:v>
                </c:pt>
                <c:pt idx="58">
                  <c:v>0.88330917332222036</c:v>
                </c:pt>
                <c:pt idx="59">
                  <c:v>0.87477374780296169</c:v>
                </c:pt>
                <c:pt idx="60">
                  <c:v>0.86556742885513016</c:v>
                </c:pt>
                <c:pt idx="61">
                  <c:v>0.85561052546247807</c:v>
                </c:pt>
                <c:pt idx="62">
                  <c:v>0.8448552230270977</c:v>
                </c:pt>
                <c:pt idx="63">
                  <c:v>0.8332513013661067</c:v>
                </c:pt>
                <c:pt idx="64">
                  <c:v>0.82077193286735739</c:v>
                </c:pt>
                <c:pt idx="65">
                  <c:v>0.80741297547706703</c:v>
                </c:pt>
                <c:pt idx="66">
                  <c:v>0.79315231610264536</c:v>
                </c:pt>
                <c:pt idx="67">
                  <c:v>0.77790567695553758</c:v>
                </c:pt>
                <c:pt idx="68">
                  <c:v>0.76156481146953436</c:v>
                </c:pt>
                <c:pt idx="69">
                  <c:v>0.74407756168949557</c:v>
                </c:pt>
                <c:pt idx="70">
                  <c:v>0.72550305193672171</c:v>
                </c:pt>
                <c:pt idx="71">
                  <c:v>0.70590119620553715</c:v>
                </c:pt>
                <c:pt idx="72">
                  <c:v>0.68524420541293063</c:v>
                </c:pt>
                <c:pt idx="73">
                  <c:v>0.66347108875665728</c:v>
                </c:pt>
                <c:pt idx="74">
                  <c:v>0.64053596998183082</c:v>
                </c:pt>
                <c:pt idx="75">
                  <c:v>0.61650428862179218</c:v>
                </c:pt>
                <c:pt idx="76">
                  <c:v>0.59147255241277585</c:v>
                </c:pt>
                <c:pt idx="77">
                  <c:v>0.56543496186768483</c:v>
                </c:pt>
                <c:pt idx="78">
                  <c:v>0.5383211305281359</c:v>
                </c:pt>
                <c:pt idx="79">
                  <c:v>0.51004822444437392</c:v>
                </c:pt>
                <c:pt idx="80">
                  <c:v>0.48058556091660409</c:v>
                </c:pt>
                <c:pt idx="81">
                  <c:v>0.44998996340992464</c:v>
                </c:pt>
                <c:pt idx="82">
                  <c:v>0.41836542745967709</c:v>
                </c:pt>
                <c:pt idx="83">
                  <c:v>0.38594515697010878</c:v>
                </c:pt>
                <c:pt idx="84">
                  <c:v>0.3530343210515951</c:v>
                </c:pt>
                <c:pt idx="85">
                  <c:v>0.32015180661709436</c:v>
                </c:pt>
                <c:pt idx="86">
                  <c:v>0.28766461749968686</c:v>
                </c:pt>
                <c:pt idx="87">
                  <c:v>0.25594569139406909</c:v>
                </c:pt>
                <c:pt idx="88">
                  <c:v>0.2253636408135129</c:v>
                </c:pt>
                <c:pt idx="89">
                  <c:v>0.19626097506209789</c:v>
                </c:pt>
                <c:pt idx="90">
                  <c:v>0.16894196929146763</c:v>
                </c:pt>
                <c:pt idx="91">
                  <c:v>0.14366084505880075</c:v>
                </c:pt>
                <c:pt idx="92">
                  <c:v>0.12061037140543615</c:v>
                </c:pt>
                <c:pt idx="93">
                  <c:v>9.9915544982746587E-2</c:v>
                </c:pt>
                <c:pt idx="94">
                  <c:v>8.1630688757571263E-2</c:v>
                </c:pt>
                <c:pt idx="95">
                  <c:v>6.5739192109410427E-2</c:v>
                </c:pt>
                <c:pt idx="96">
                  <c:v>5.2159966688743287E-2</c:v>
                </c:pt>
                <c:pt idx="97">
                  <c:v>4.0757312807364936E-2</c:v>
                </c:pt>
                <c:pt idx="98">
                  <c:v>3.1351599263955955E-2</c:v>
                </c:pt>
                <c:pt idx="99">
                  <c:v>2.3733208715440823E-2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3.1b,c'!$F$5</c:f>
              <c:strCache>
                <c:ptCount val="1"/>
                <c:pt idx="0">
                  <c:v>F(t)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3.1b,c'!$B$6:$B$125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3.1b,c'!$F$6:$F$125</c:f>
              <c:numCache>
                <c:formatCode>General</c:formatCode>
                <c:ptCount val="120"/>
                <c:pt idx="0">
                  <c:v>7.0351367459325909E-3</c:v>
                </c:pt>
                <c:pt idx="1">
                  <c:v>7.561268686177236E-3</c:v>
                </c:pt>
                <c:pt idx="2">
                  <c:v>7.9184823271369886E-3</c:v>
                </c:pt>
                <c:pt idx="3">
                  <c:v>8.1863081787916236E-3</c:v>
                </c:pt>
                <c:pt idx="4">
                  <c:v>8.4044831908609563E-3</c:v>
                </c:pt>
                <c:pt idx="5">
                  <c:v>8.6027824636345507E-3</c:v>
                </c:pt>
                <c:pt idx="6">
                  <c:v>8.7911300413799909E-3</c:v>
                </c:pt>
                <c:pt idx="7">
                  <c:v>8.9695315813521637E-3</c:v>
                </c:pt>
                <c:pt idx="8">
                  <c:v>9.1280837717857555E-3</c:v>
                </c:pt>
                <c:pt idx="9">
                  <c:v>9.2667961299660595E-3</c:v>
                </c:pt>
                <c:pt idx="10">
                  <c:v>9.3955830751363267E-3</c:v>
                </c:pt>
                <c:pt idx="11">
                  <c:v>9.5243532790919572E-3</c:v>
                </c:pt>
                <c:pt idx="12">
                  <c:v>9.6927198274724402E-3</c:v>
                </c:pt>
                <c:pt idx="13">
                  <c:v>9.9501662508318933E-3</c:v>
                </c:pt>
                <c:pt idx="14">
                  <c:v>1.0326313715112057E-2</c:v>
                </c:pt>
                <c:pt idx="15">
                  <c:v>1.0830918609931905E-2</c:v>
                </c:pt>
                <c:pt idx="16">
                  <c:v>1.1453898871820134E-2</c:v>
                </c:pt>
                <c:pt idx="17">
                  <c:v>1.2175274191616903E-2</c:v>
                </c:pt>
                <c:pt idx="18">
                  <c:v>1.2955347555456465E-2</c:v>
                </c:pt>
                <c:pt idx="19">
                  <c:v>1.3784116931640278E-2</c:v>
                </c:pt>
                <c:pt idx="20">
                  <c:v>1.4651605157938952E-2</c:v>
                </c:pt>
                <c:pt idx="21">
                  <c:v>1.5557708809603277E-2</c:v>
                </c:pt>
                <c:pt idx="22">
                  <c:v>1.6502319923265452E-2</c:v>
                </c:pt>
                <c:pt idx="23">
                  <c:v>1.7455850136021911E-2</c:v>
                </c:pt>
                <c:pt idx="24">
                  <c:v>1.839863990839441E-2</c:v>
                </c:pt>
                <c:pt idx="25">
                  <c:v>1.9330718393101076E-2</c:v>
                </c:pt>
                <c:pt idx="26">
                  <c:v>2.0261911823714618E-2</c:v>
                </c:pt>
                <c:pt idx="27">
                  <c:v>2.1202009069486438E-2</c:v>
                </c:pt>
                <c:pt idx="28">
                  <c:v>2.2160761235304971E-2</c:v>
                </c:pt>
                <c:pt idx="29">
                  <c:v>2.3157648759777327E-2</c:v>
                </c:pt>
                <c:pt idx="30">
                  <c:v>2.4192553055913391E-2</c:v>
                </c:pt>
                <c:pt idx="31">
                  <c:v>2.5275098398206075E-2</c:v>
                </c:pt>
                <c:pt idx="32">
                  <c:v>2.6414859642733823E-2</c:v>
                </c:pt>
                <c:pt idx="33">
                  <c:v>2.7621357033801863E-2</c:v>
                </c:pt>
                <c:pt idx="34">
                  <c:v>2.8913760989805026E-2</c:v>
                </c:pt>
                <c:pt idx="35">
                  <c:v>3.0291724863305447E-2</c:v>
                </c:pt>
                <c:pt idx="36">
                  <c:v>3.1754879399075842E-2</c:v>
                </c:pt>
                <c:pt idx="37">
                  <c:v>3.3312499822343633E-2</c:v>
                </c:pt>
                <c:pt idx="38">
                  <c:v>3.4983423431986349E-2</c:v>
                </c:pt>
                <c:pt idx="39">
                  <c:v>3.6786318198183676E-2</c:v>
                </c:pt>
                <c:pt idx="40">
                  <c:v>3.8720433261798193E-2</c:v>
                </c:pt>
                <c:pt idx="41">
                  <c:v>4.0804148273165697E-2</c:v>
                </c:pt>
                <c:pt idx="42">
                  <c:v>4.3046042526953321E-2</c:v>
                </c:pt>
                <c:pt idx="43">
                  <c:v>4.5464075937296955E-2</c:v>
                </c:pt>
                <c:pt idx="44">
                  <c:v>4.8075924502634981E-2</c:v>
                </c:pt>
                <c:pt idx="45">
                  <c:v>5.0917926577954575E-2</c:v>
                </c:pt>
                <c:pt idx="46">
                  <c:v>5.3997436402501653E-2</c:v>
                </c:pt>
                <c:pt idx="47">
                  <c:v>5.7330938359511197E-2</c:v>
                </c:pt>
                <c:pt idx="48">
                  <c:v>6.0915674226171168E-2</c:v>
                </c:pt>
                <c:pt idx="49">
                  <c:v>6.4748685267758233E-2</c:v>
                </c:pt>
                <c:pt idx="50">
                  <c:v>6.8845439584288459E-2</c:v>
                </c:pt>
                <c:pt idx="51">
                  <c:v>7.3239400744775529E-2</c:v>
                </c:pt>
                <c:pt idx="52">
                  <c:v>7.7972288481210517E-2</c:v>
                </c:pt>
                <c:pt idx="53">
                  <c:v>8.3093706444392845E-2</c:v>
                </c:pt>
                <c:pt idx="54">
                  <c:v>8.8669810427375539E-2</c:v>
                </c:pt>
                <c:pt idx="55">
                  <c:v>9.4782470430630927E-2</c:v>
                </c:pt>
                <c:pt idx="56">
                  <c:v>0.1014743270096945</c:v>
                </c:pt>
                <c:pt idx="57">
                  <c:v>0.1087764632673156</c:v>
                </c:pt>
                <c:pt idx="58">
                  <c:v>0.11669082667777964</c:v>
                </c:pt>
                <c:pt idx="59">
                  <c:v>0.12522625219703831</c:v>
                </c:pt>
                <c:pt idx="60">
                  <c:v>0.13443257114486984</c:v>
                </c:pt>
                <c:pt idx="61">
                  <c:v>0.14438947453752193</c:v>
                </c:pt>
                <c:pt idx="62">
                  <c:v>0.1551447769729023</c:v>
                </c:pt>
                <c:pt idx="63">
                  <c:v>0.1667486986338933</c:v>
                </c:pt>
                <c:pt idx="64">
                  <c:v>0.17922806713264261</c:v>
                </c:pt>
                <c:pt idx="65">
                  <c:v>0.19258702452293297</c:v>
                </c:pt>
                <c:pt idx="66">
                  <c:v>0.20684768389735464</c:v>
                </c:pt>
                <c:pt idx="67">
                  <c:v>0.22209432304446242</c:v>
                </c:pt>
                <c:pt idx="68">
                  <c:v>0.23843518853046564</c:v>
                </c:pt>
                <c:pt idx="69">
                  <c:v>0.25592243831050443</c:v>
                </c:pt>
                <c:pt idx="70">
                  <c:v>0.27449694806327829</c:v>
                </c:pt>
                <c:pt idx="71">
                  <c:v>0.29409880379446285</c:v>
                </c:pt>
                <c:pt idx="72">
                  <c:v>0.31475579458706937</c:v>
                </c:pt>
                <c:pt idx="73">
                  <c:v>0.33652891124334272</c:v>
                </c:pt>
                <c:pt idx="74">
                  <c:v>0.35946403001816918</c:v>
                </c:pt>
                <c:pt idx="75">
                  <c:v>0.38349571137820782</c:v>
                </c:pt>
                <c:pt idx="76">
                  <c:v>0.40852744758722415</c:v>
                </c:pt>
                <c:pt idx="77">
                  <c:v>0.43456503813231517</c:v>
                </c:pt>
                <c:pt idx="78">
                  <c:v>0.4616788694718641</c:v>
                </c:pt>
                <c:pt idx="79">
                  <c:v>0.48995177555562608</c:v>
                </c:pt>
                <c:pt idx="80">
                  <c:v>0.51941443908339591</c:v>
                </c:pt>
                <c:pt idx="81">
                  <c:v>0.5500100365900753</c:v>
                </c:pt>
                <c:pt idx="82">
                  <c:v>0.58163457254032291</c:v>
                </c:pt>
                <c:pt idx="83">
                  <c:v>0.61405484302989122</c:v>
                </c:pt>
                <c:pt idx="84">
                  <c:v>0.64696567894840484</c:v>
                </c:pt>
                <c:pt idx="85">
                  <c:v>0.6798481933829057</c:v>
                </c:pt>
                <c:pt idx="86">
                  <c:v>0.71233538250031314</c:v>
                </c:pt>
                <c:pt idx="87">
                  <c:v>0.74405430860593091</c:v>
                </c:pt>
                <c:pt idx="88">
                  <c:v>0.7746363591864871</c:v>
                </c:pt>
                <c:pt idx="89">
                  <c:v>0.80373902493790217</c:v>
                </c:pt>
                <c:pt idx="90">
                  <c:v>0.83105803070853235</c:v>
                </c:pt>
                <c:pt idx="91">
                  <c:v>0.85633915494119928</c:v>
                </c:pt>
                <c:pt idx="92">
                  <c:v>0.87938962859456382</c:v>
                </c:pt>
                <c:pt idx="93">
                  <c:v>0.90008445501725343</c:v>
                </c:pt>
                <c:pt idx="94">
                  <c:v>0.91836931124242871</c:v>
                </c:pt>
                <c:pt idx="95">
                  <c:v>0.93426080789058963</c:v>
                </c:pt>
                <c:pt idx="96">
                  <c:v>0.94784003331125666</c:v>
                </c:pt>
                <c:pt idx="97">
                  <c:v>0.95924268719263506</c:v>
                </c:pt>
                <c:pt idx="98">
                  <c:v>0.96864840073604408</c:v>
                </c:pt>
                <c:pt idx="99">
                  <c:v>0.97626679128455918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923776"/>
        <c:axId val="282925696"/>
      </c:scatterChart>
      <c:valAx>
        <c:axId val="28292377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2925696"/>
        <c:crosses val="autoZero"/>
        <c:crossBetween val="midCat"/>
      </c:valAx>
      <c:valAx>
        <c:axId val="2829256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Cumulative S or F function</a:t>
                </a:r>
              </a:p>
            </c:rich>
          </c:tx>
          <c:layout>
            <c:manualLayout>
              <c:xMode val="edge"/>
              <c:yMode val="edge"/>
              <c:x val="2.4430446194225752E-2"/>
              <c:y val="0.24389253426655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2923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109711286089574"/>
          <c:y val="0.42112058909303146"/>
          <c:w val="0.12223622047244165"/>
          <c:h val="0.167434383202100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3.1b,c'!$B$6:$B$105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3.1b,c'!$C$6:$C$105</c:f>
              <c:numCache>
                <c:formatCode>General</c:formatCode>
                <c:ptCount val="10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954752"/>
        <c:axId val="282977408"/>
      </c:scatterChart>
      <c:valAx>
        <c:axId val="28295475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2977408"/>
        <c:crosses val="autoZero"/>
        <c:crossBetween val="midCat"/>
      </c:valAx>
      <c:valAx>
        <c:axId val="28297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1166320355788862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282954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 (in FIT)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3.1b,c'!$B$6:$B$125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3.1b,c'!$I$6:$I$125</c:f>
              <c:numCache>
                <c:formatCode>#,##0</c:formatCode>
                <c:ptCount val="120"/>
                <c:pt idx="0">
                  <c:v>805.93607305936075</c:v>
                </c:pt>
                <c:pt idx="1">
                  <c:v>60.502283105022826</c:v>
                </c:pt>
                <c:pt idx="2">
                  <c:v>41.095890410958908</c:v>
                </c:pt>
                <c:pt idx="3">
                  <c:v>30.821917808219176</c:v>
                </c:pt>
                <c:pt idx="4">
                  <c:v>25.11415525114155</c:v>
                </c:pt>
                <c:pt idx="5">
                  <c:v>22.831050228310502</c:v>
                </c:pt>
                <c:pt idx="6">
                  <c:v>21.689497716894977</c:v>
                </c:pt>
                <c:pt idx="7">
                  <c:v>20.547945205479454</c:v>
                </c:pt>
                <c:pt idx="8">
                  <c:v>18.264840182648406</c:v>
                </c:pt>
                <c:pt idx="9">
                  <c:v>15.981735159817351</c:v>
                </c:pt>
                <c:pt idx="10">
                  <c:v>14.840182648401825</c:v>
                </c:pt>
                <c:pt idx="11">
                  <c:v>14.840182648401825</c:v>
                </c:pt>
                <c:pt idx="12">
                  <c:v>19.406392694063928</c:v>
                </c:pt>
                <c:pt idx="13">
                  <c:v>29.68036529680365</c:v>
                </c:pt>
                <c:pt idx="14">
                  <c:v>43.378995433789953</c:v>
                </c:pt>
                <c:pt idx="15">
                  <c:v>58.219178082191789</c:v>
                </c:pt>
                <c:pt idx="16">
                  <c:v>71.917808219178085</c:v>
                </c:pt>
                <c:pt idx="17">
                  <c:v>83.333333333333329</c:v>
                </c:pt>
                <c:pt idx="18">
                  <c:v>90.182648401826484</c:v>
                </c:pt>
                <c:pt idx="19">
                  <c:v>95.890410958904113</c:v>
                </c:pt>
                <c:pt idx="20">
                  <c:v>100.4566210045662</c:v>
                </c:pt>
                <c:pt idx="21">
                  <c:v>105.02283105022831</c:v>
                </c:pt>
                <c:pt idx="22">
                  <c:v>109.58904109589041</c:v>
                </c:pt>
                <c:pt idx="23">
                  <c:v>110.73059360730593</c:v>
                </c:pt>
                <c:pt idx="24">
                  <c:v>109.58904109589041</c:v>
                </c:pt>
                <c:pt idx="25">
                  <c:v>108.4474885844749</c:v>
                </c:pt>
                <c:pt idx="26">
                  <c:v>108.4474885844749</c:v>
                </c:pt>
                <c:pt idx="27">
                  <c:v>109.58904109589041</c:v>
                </c:pt>
                <c:pt idx="28">
                  <c:v>111.87214611872146</c:v>
                </c:pt>
                <c:pt idx="29">
                  <c:v>116.43835616438358</c:v>
                </c:pt>
                <c:pt idx="30">
                  <c:v>121.00456621004565</c:v>
                </c:pt>
                <c:pt idx="31">
                  <c:v>126.71232876712331</c:v>
                </c:pt>
                <c:pt idx="32">
                  <c:v>133.56164383561645</c:v>
                </c:pt>
                <c:pt idx="33">
                  <c:v>141.55251141552512</c:v>
                </c:pt>
                <c:pt idx="34">
                  <c:v>151.82648401826484</c:v>
                </c:pt>
                <c:pt idx="35">
                  <c:v>162.10045662100458</c:v>
                </c:pt>
                <c:pt idx="36">
                  <c:v>172.3744292237443</c:v>
                </c:pt>
                <c:pt idx="37">
                  <c:v>183.78995433789956</c:v>
                </c:pt>
                <c:pt idx="38">
                  <c:v>197.48858447488584</c:v>
                </c:pt>
                <c:pt idx="39">
                  <c:v>213.47031963470317</c:v>
                </c:pt>
                <c:pt idx="40">
                  <c:v>229.45205479452056</c:v>
                </c:pt>
                <c:pt idx="41">
                  <c:v>247.71689497716898</c:v>
                </c:pt>
                <c:pt idx="42">
                  <c:v>267.1232876712329</c:v>
                </c:pt>
                <c:pt idx="43">
                  <c:v>288.81278538812785</c:v>
                </c:pt>
                <c:pt idx="44">
                  <c:v>312.78538812785382</c:v>
                </c:pt>
                <c:pt idx="45">
                  <c:v>341.32420091324201</c:v>
                </c:pt>
                <c:pt idx="46">
                  <c:v>371.00456621004565</c:v>
                </c:pt>
                <c:pt idx="47">
                  <c:v>402.96803652968038</c:v>
                </c:pt>
                <c:pt idx="48">
                  <c:v>434.93150684931504</c:v>
                </c:pt>
                <c:pt idx="49">
                  <c:v>466.89497716894977</c:v>
                </c:pt>
                <c:pt idx="50">
                  <c:v>501.14155251141551</c:v>
                </c:pt>
                <c:pt idx="51">
                  <c:v>539.95433789954336</c:v>
                </c:pt>
                <c:pt idx="52">
                  <c:v>584.474885844749</c:v>
                </c:pt>
                <c:pt idx="53">
                  <c:v>635.84474885844747</c:v>
                </c:pt>
                <c:pt idx="54">
                  <c:v>696.34703196347039</c:v>
                </c:pt>
                <c:pt idx="55">
                  <c:v>768.26484018264841</c:v>
                </c:pt>
                <c:pt idx="56">
                  <c:v>847.03196347031974</c:v>
                </c:pt>
                <c:pt idx="57">
                  <c:v>931.50684931506862</c:v>
                </c:pt>
                <c:pt idx="58">
                  <c:v>1018.2648401826484</c:v>
                </c:pt>
                <c:pt idx="59">
                  <c:v>1108.447488584475</c:v>
                </c:pt>
                <c:pt idx="60">
                  <c:v>1207.7625570776256</c:v>
                </c:pt>
                <c:pt idx="61">
                  <c:v>1320.7762557077626</c:v>
                </c:pt>
                <c:pt idx="62">
                  <c:v>1444.0639269406392</c:v>
                </c:pt>
                <c:pt idx="63">
                  <c:v>1578.7671232876714</c:v>
                </c:pt>
                <c:pt idx="64">
                  <c:v>1722.6027397260273</c:v>
                </c:pt>
                <c:pt idx="65">
                  <c:v>1873.2876712328768</c:v>
                </c:pt>
                <c:pt idx="66">
                  <c:v>2034.2465753424656</c:v>
                </c:pt>
                <c:pt idx="67">
                  <c:v>2215.7534246575342</c:v>
                </c:pt>
                <c:pt idx="68">
                  <c:v>2423.51598173516</c:v>
                </c:pt>
                <c:pt idx="69">
                  <c:v>2651.8264840182651</c:v>
                </c:pt>
                <c:pt idx="70">
                  <c:v>2885.8447488584475</c:v>
                </c:pt>
                <c:pt idx="71">
                  <c:v>3126.7123287671234</c:v>
                </c:pt>
                <c:pt idx="72">
                  <c:v>3390.41095890411</c:v>
                </c:pt>
                <c:pt idx="73">
                  <c:v>3686.0730593607304</c:v>
                </c:pt>
                <c:pt idx="74">
                  <c:v>4015.9817351598181</c:v>
                </c:pt>
                <c:pt idx="75">
                  <c:v>4365.2968036529683</c:v>
                </c:pt>
                <c:pt idx="76">
                  <c:v>4731.7351598173509</c:v>
                </c:pt>
                <c:pt idx="77">
                  <c:v>5139.2694063926938</c:v>
                </c:pt>
                <c:pt idx="78">
                  <c:v>5609.5890410958909</c:v>
                </c:pt>
                <c:pt idx="79">
                  <c:v>6158.6757990867573</c:v>
                </c:pt>
                <c:pt idx="80">
                  <c:v>6792.2374429223737</c:v>
                </c:pt>
                <c:pt idx="81">
                  <c:v>7509.132420091325</c:v>
                </c:pt>
                <c:pt idx="82">
                  <c:v>8318.4931506849316</c:v>
                </c:pt>
                <c:pt idx="83">
                  <c:v>9207.7625570776236</c:v>
                </c:pt>
                <c:pt idx="84">
                  <c:v>10174.657534246575</c:v>
                </c:pt>
                <c:pt idx="85">
                  <c:v>11160.958904109588</c:v>
                </c:pt>
                <c:pt idx="86">
                  <c:v>12214.611872146119</c:v>
                </c:pt>
                <c:pt idx="87">
                  <c:v>13336.75799086758</c:v>
                </c:pt>
                <c:pt idx="88">
                  <c:v>14526.255707762557</c:v>
                </c:pt>
                <c:pt idx="89">
                  <c:v>15784.246575342468</c:v>
                </c:pt>
                <c:pt idx="90">
                  <c:v>17110.730593607303</c:v>
                </c:pt>
                <c:pt idx="91">
                  <c:v>18504.566210045661</c:v>
                </c:pt>
                <c:pt idx="92">
                  <c:v>19964.611872146117</c:v>
                </c:pt>
                <c:pt idx="93">
                  <c:v>21488.584474885844</c:v>
                </c:pt>
                <c:pt idx="94">
                  <c:v>23073.059360730593</c:v>
                </c:pt>
                <c:pt idx="95">
                  <c:v>24715.753424657534</c:v>
                </c:pt>
                <c:pt idx="96">
                  <c:v>26413.24200913242</c:v>
                </c:pt>
                <c:pt idx="97">
                  <c:v>28159.817351598173</c:v>
                </c:pt>
                <c:pt idx="98">
                  <c:v>29950.91324200913</c:v>
                </c:pt>
                <c:pt idx="99">
                  <c:v>31779.680365296805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006080"/>
        <c:axId val="283008000"/>
      </c:scatterChart>
      <c:valAx>
        <c:axId val="283006080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3008000"/>
        <c:crosses val="autoZero"/>
        <c:crossBetween val="midCat"/>
      </c:valAx>
      <c:valAx>
        <c:axId val="283008000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(FIT)</a:t>
                </a:r>
              </a:p>
            </c:rich>
          </c:tx>
          <c:overlay val="0"/>
        </c:title>
        <c:numFmt formatCode="#,##0" sourceLinked="1"/>
        <c:majorTickMark val="out"/>
        <c:minorTickMark val="out"/>
        <c:tickLblPos val="nextTo"/>
        <c:crossAx val="283006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 (fraction per year)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3.3'!$C$7</c:f>
              <c:strCache>
                <c:ptCount val="1"/>
                <c:pt idx="0">
                  <c:v>data h(t)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3.3'!$B$8:$B$127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3.3'!$C$8:$C$127</c:f>
              <c:numCache>
                <c:formatCode>General</c:formatCode>
                <c:ptCount val="12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'Ex 3.3'!$F$7</c:f>
              <c:strCache>
                <c:ptCount val="1"/>
                <c:pt idx="0">
                  <c:v>Weib1 h(t)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3.3'!$F$8:$F$107</c:f>
              <c:numCache>
                <c:formatCode>General</c:formatCode>
                <c:ptCount val="100"/>
                <c:pt idx="0">
                  <c:v>1.0104691778423742E-3</c:v>
                </c:pt>
                <c:pt idx="1">
                  <c:v>5.6059287609969491E-4</c:v>
                </c:pt>
                <c:pt idx="2">
                  <c:v>3.9716411736214071E-4</c:v>
                </c:pt>
                <c:pt idx="3">
                  <c:v>3.1100837078946704E-4</c:v>
                </c:pt>
                <c:pt idx="4">
                  <c:v>2.5727558072166672E-4</c:v>
                </c:pt>
                <c:pt idx="5">
                  <c:v>2.2034059001290054E-4</c:v>
                </c:pt>
                <c:pt idx="6">
                  <c:v>1.9328125498024E-4</c:v>
                </c:pt>
                <c:pt idx="7">
                  <c:v>1.7254269689277502E-4</c:v>
                </c:pt>
                <c:pt idx="8">
                  <c:v>1.5610504464556215E-4</c:v>
                </c:pt>
                <c:pt idx="9">
                  <c:v>1.4273256513864418E-4</c:v>
                </c:pt>
                <c:pt idx="10">
                  <c:v>1.3162527406432244E-4</c:v>
                </c:pt>
                <c:pt idx="11">
                  <c:v>1.2224159606786595E-4</c:v>
                </c:pt>
                <c:pt idx="12">
                  <c:v>1.1420134567523022E-4</c:v>
                </c:pt>
                <c:pt idx="13">
                  <c:v>1.0722949002451748E-4</c:v>
                </c:pt>
                <c:pt idx="14">
                  <c:v>1.0112196509975328E-4</c:v>
                </c:pt>
                <c:pt idx="15">
                  <c:v>9.5724054550239062E-5</c:v>
                </c:pt>
                <c:pt idx="16">
                  <c:v>9.0916244450449271E-5</c:v>
                </c:pt>
                <c:pt idx="17">
                  <c:v>8.6604695987251988E-5</c:v>
                </c:pt>
                <c:pt idx="18">
                  <c:v>8.2714664023951243E-5</c:v>
                </c:pt>
                <c:pt idx="19">
                  <c:v>7.9185848473887187E-5</c:v>
                </c:pt>
                <c:pt idx="20">
                  <c:v>7.5969045588096399E-5</c:v>
                </c:pt>
                <c:pt idx="21">
                  <c:v>7.3023692927167653E-5</c:v>
                </c:pt>
                <c:pt idx="22">
                  <c:v>7.0316040924856137E-5</c:v>
                </c:pt>
                <c:pt idx="23">
                  <c:v>6.7817771606876461E-5</c:v>
                </c:pt>
                <c:pt idx="24">
                  <c:v>6.5504941552998195E-5</c:v>
                </c:pt>
                <c:pt idx="25">
                  <c:v>6.3357163415151416E-5</c:v>
                </c:pt>
                <c:pt idx="26">
                  <c:v>6.135696529093288E-5</c:v>
                </c:pt>
                <c:pt idx="27">
                  <c:v>5.9489284318304129E-5</c:v>
                </c:pt>
                <c:pt idx="28">
                  <c:v>5.7741062701048341E-5</c:v>
                </c:pt>
                <c:pt idx="29">
                  <c:v>5.6100922715098225E-5</c:v>
                </c:pt>
                <c:pt idx="30">
                  <c:v>5.4558903199151952E-5</c:v>
                </c:pt>
                <c:pt idx="31">
                  <c:v>5.310624433575124E-5</c:v>
                </c:pt>
                <c:pt idx="32">
                  <c:v>5.1735210675036652E-5</c:v>
                </c:pt>
                <c:pt idx="33">
                  <c:v>5.0438944678638131E-5</c:v>
                </c:pt>
                <c:pt idx="34">
                  <c:v>4.9211344797110446E-5</c:v>
                </c:pt>
                <c:pt idx="35">
                  <c:v>4.8046963402585593E-5</c:v>
                </c:pt>
                <c:pt idx="36">
                  <c:v>4.6940920892983906E-5</c:v>
                </c:pt>
                <c:pt idx="37">
                  <c:v>4.5888833046662263E-5</c:v>
                </c:pt>
                <c:pt idx="38">
                  <c:v>4.4886749295530723E-5</c:v>
                </c:pt>
                <c:pt idx="39">
                  <c:v>4.3931100043207737E-5</c:v>
                </c:pt>
                <c:pt idx="40">
                  <c:v>4.3018651514168685E-5</c:v>
                </c:pt>
                <c:pt idx="41">
                  <c:v>4.2146466903341144E-5</c:v>
                </c:pt>
                <c:pt idx="42">
                  <c:v>4.1311872820663358E-5</c:v>
                </c:pt>
                <c:pt idx="43">
                  <c:v>4.0512430204820973E-5</c:v>
                </c:pt>
                <c:pt idx="44">
                  <c:v>3.9745909024682492E-5</c:v>
                </c:pt>
                <c:pt idx="45">
                  <c:v>3.9010266203446846E-5</c:v>
                </c:pt>
                <c:pt idx="46">
                  <c:v>3.830362629503578E-5</c:v>
                </c:pt>
                <c:pt idx="47">
                  <c:v>3.7624264519329852E-5</c:v>
                </c:pt>
                <c:pt idx="48">
                  <c:v>3.6970591825972493E-5</c:v>
                </c:pt>
                <c:pt idx="49">
                  <c:v>3.6341141708397542E-5</c:v>
                </c:pt>
                <c:pt idx="50">
                  <c:v>3.5734558532646315E-5</c:v>
                </c:pt>
                <c:pt idx="51">
                  <c:v>3.5149587181132918E-5</c:v>
                </c:pt>
                <c:pt idx="52">
                  <c:v>3.4585063841161587E-5</c:v>
                </c:pt>
                <c:pt idx="53">
                  <c:v>3.4039907792772787E-5</c:v>
                </c:pt>
                <c:pt idx="54">
                  <c:v>3.3513114071283055E-5</c:v>
                </c:pt>
                <c:pt idx="55">
                  <c:v>3.3003746897377248E-5</c:v>
                </c:pt>
                <c:pt idx="56">
                  <c:v>3.251093378238901E-5</c:v>
                </c:pt>
                <c:pt idx="57">
                  <c:v>3.203386022891931E-5</c:v>
                </c:pt>
                <c:pt idx="58">
                  <c:v>3.1571764957585109E-5</c:v>
                </c:pt>
                <c:pt idx="59">
                  <c:v>3.1123935599755181E-5</c:v>
                </c:pt>
                <c:pt idx="60">
                  <c:v>3.0689704803876411E-5</c:v>
                </c:pt>
                <c:pt idx="61">
                  <c:v>3.0268446709641881E-5</c:v>
                </c:pt>
                <c:pt idx="62">
                  <c:v>2.9859573749954881E-5</c:v>
                </c:pt>
                <c:pt idx="63">
                  <c:v>2.9462533745562681E-5</c:v>
                </c:pt>
                <c:pt idx="64">
                  <c:v>2.9076807261481878E-5</c:v>
                </c:pt>
                <c:pt idx="65">
                  <c:v>2.8701905198009619E-5</c:v>
                </c:pt>
                <c:pt idx="66">
                  <c:v>2.8337366592314952E-5</c:v>
                </c:pt>
                <c:pt idx="67">
                  <c:v>2.7982756609367813E-5</c:v>
                </c:pt>
                <c:pt idx="68">
                  <c:v>2.7637664703392923E-5</c:v>
                </c:pt>
                <c:pt idx="69">
                  <c:v>2.7301702933139198E-5</c:v>
                </c:pt>
                <c:pt idx="70">
                  <c:v>2.6974504416112787E-5</c:v>
                </c:pt>
                <c:pt idx="71">
                  <c:v>2.665572190853501E-5</c:v>
                </c:pt>
                <c:pt idx="72">
                  <c:v>2.6345026499218462E-5</c:v>
                </c:pt>
                <c:pt idx="73">
                  <c:v>2.6042106406803249E-5</c:v>
                </c:pt>
                <c:pt idx="74">
                  <c:v>2.5746665870904463E-5</c:v>
                </c:pt>
                <c:pt idx="75">
                  <c:v>2.5458424128697297E-5</c:v>
                </c:pt>
                <c:pt idx="76">
                  <c:v>2.5177114469332924E-5</c:v>
                </c:pt>
                <c:pt idx="77">
                  <c:v>2.4902483359341813E-5</c:v>
                </c:pt>
                <c:pt idx="78">
                  <c:v>2.4634289632864148E-5</c:v>
                </c:pt>
                <c:pt idx="79">
                  <c:v>2.4372303741150792E-5</c:v>
                </c:pt>
                <c:pt idx="80">
                  <c:v>2.4116307056319038E-5</c:v>
                </c:pt>
                <c:pt idx="81">
                  <c:v>2.3866091224823321E-5</c:v>
                </c:pt>
                <c:pt idx="82">
                  <c:v>2.3621457566539318E-5</c:v>
                </c:pt>
                <c:pt idx="83">
                  <c:v>2.3382216515732512E-5</c:v>
                </c:pt>
                <c:pt idx="84">
                  <c:v>2.3148187100538261E-5</c:v>
                </c:pt>
                <c:pt idx="85">
                  <c:v>2.2919196457878728E-5</c:v>
                </c:pt>
                <c:pt idx="86">
                  <c:v>2.2695079381027117E-5</c:v>
                </c:pt>
                <c:pt idx="87">
                  <c:v>2.2475677897274262E-5</c:v>
                </c:pt>
                <c:pt idx="88">
                  <c:v>2.2260840873379244E-5</c:v>
                </c:pt>
                <c:pt idx="89">
                  <c:v>2.2050423646686722E-5</c:v>
                </c:pt>
                <c:pt idx="90">
                  <c:v>2.184428767997902E-5</c:v>
                </c:pt>
                <c:pt idx="91">
                  <c:v>2.164230023829226E-5</c:v>
                </c:pt>
                <c:pt idx="92">
                  <c:v>2.1444334086079134E-5</c:v>
                </c:pt>
                <c:pt idx="93">
                  <c:v>2.1250267203233387E-5</c:v>
                </c:pt>
                <c:pt idx="94">
                  <c:v>2.1059982518614942E-5</c:v>
                </c:pt>
                <c:pt idx="95">
                  <c:v>2.087336765982684E-5</c:v>
                </c:pt>
                <c:pt idx="96">
                  <c:v>2.0690314718094308E-5</c:v>
                </c:pt>
                <c:pt idx="97">
                  <c:v>2.0510720027190064E-5</c:v>
                </c:pt>
                <c:pt idx="98">
                  <c:v>2.0334483955433073E-5</c:v>
                </c:pt>
                <c:pt idx="99">
                  <c:v>2.0161510709864727E-5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'Ex 3.3'!$G$7</c:f>
              <c:strCache>
                <c:ptCount val="1"/>
                <c:pt idx="0">
                  <c:v>Weib2 h(t)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3.3'!$G$8:$G$107</c:f>
              <c:numCache>
                <c:formatCode>General</c:formatCode>
                <c:ptCount val="100"/>
                <c:pt idx="0">
                  <c:v>1.9736408980419258E-11</c:v>
                </c:pt>
                <c:pt idx="1">
                  <c:v>6.3156508737341625E-10</c:v>
                </c:pt>
                <c:pt idx="2">
                  <c:v>4.7959473822418775E-9</c:v>
                </c:pt>
                <c:pt idx="3">
                  <c:v>2.021008279594932E-8</c:v>
                </c:pt>
                <c:pt idx="4">
                  <c:v>6.167627806381016E-8</c:v>
                </c:pt>
                <c:pt idx="5">
                  <c:v>1.5347031623174008E-7</c:v>
                </c:pt>
                <c:pt idx="6">
                  <c:v>3.3170982573390661E-7</c:v>
                </c:pt>
                <c:pt idx="7">
                  <c:v>6.4672264947037824E-7</c:v>
                </c:pt>
                <c:pt idx="8">
                  <c:v>1.1654152138847769E-6</c:v>
                </c:pt>
                <c:pt idx="9">
                  <c:v>1.9736408980419251E-6</c:v>
                </c:pt>
                <c:pt idx="10">
                  <c:v>3.1785684027055029E-6</c:v>
                </c:pt>
                <c:pt idx="11">
                  <c:v>4.9110501194156826E-6</c:v>
                </c:pt>
                <c:pt idx="12">
                  <c:v>7.327990499566806E-6</c:v>
                </c:pt>
                <c:pt idx="13">
                  <c:v>1.0614714423485012E-5</c:v>
                </c:pt>
                <c:pt idx="14">
                  <c:v>1.498733556950587E-5</c:v>
                </c:pt>
                <c:pt idx="15">
                  <c:v>2.0695124783052104E-5</c:v>
                </c:pt>
                <c:pt idx="16">
                  <c:v>2.8022878445711134E-5</c:v>
                </c:pt>
                <c:pt idx="17">
                  <c:v>3.7293286844312859E-5</c:v>
                </c:pt>
                <c:pt idx="18">
                  <c:v>4.8869302540007148E-5</c:v>
                </c:pt>
                <c:pt idx="19">
                  <c:v>6.3156508737341604E-5</c:v>
                </c:pt>
                <c:pt idx="20">
                  <c:v>8.0605487653339264E-5</c:v>
                </c:pt>
                <c:pt idx="21">
                  <c:v>1.0171418888657609E-4</c:v>
                </c:pt>
                <c:pt idx="22">
                  <c:v>1.2703029778625869E-4</c:v>
                </c:pt>
                <c:pt idx="23">
                  <c:v>1.5715360382130184E-4</c:v>
                </c:pt>
                <c:pt idx="24">
                  <c:v>1.927383689494068E-4</c:v>
                </c:pt>
                <c:pt idx="25">
                  <c:v>2.3449569598613779E-4</c:v>
                </c:pt>
                <c:pt idx="26">
                  <c:v>2.8319589697400085E-4</c:v>
                </c:pt>
                <c:pt idx="27">
                  <c:v>3.3967086155152037E-4</c:v>
                </c:pt>
                <c:pt idx="28">
                  <c:v>4.0481642532231736E-4</c:v>
                </c:pt>
                <c:pt idx="29">
                  <c:v>4.7959473822418785E-4</c:v>
                </c:pt>
                <c:pt idx="30">
                  <c:v>5.6503663289817906E-4</c:v>
                </c:pt>
                <c:pt idx="31">
                  <c:v>6.6224399305766732E-4</c:v>
                </c:pt>
                <c:pt idx="32">
                  <c:v>7.7239212185743701E-4</c:v>
                </c:pt>
                <c:pt idx="33">
                  <c:v>8.967321102627563E-4</c:v>
                </c:pt>
                <c:pt idx="34">
                  <c:v>1.0365932054184576E-3</c:v>
                </c:pt>
                <c:pt idx="35">
                  <c:v>1.1933851790180115E-3</c:v>
                </c:pt>
                <c:pt idx="36">
                  <c:v>1.368600695672607E-3</c:v>
                </c:pt>
                <c:pt idx="37">
                  <c:v>1.5638176812802287E-3</c:v>
                </c:pt>
                <c:pt idx="38">
                  <c:v>1.780701691394734E-3</c:v>
                </c:pt>
                <c:pt idx="39">
                  <c:v>2.0210082795949313E-3</c:v>
                </c:pt>
                <c:pt idx="40">
                  <c:v>2.2865853658536584E-3</c:v>
                </c:pt>
                <c:pt idx="41">
                  <c:v>2.5793756049068564E-3</c:v>
                </c:pt>
                <c:pt idx="42">
                  <c:v>2.9014187546226532E-3</c:v>
                </c:pt>
                <c:pt idx="43">
                  <c:v>3.254854044370435E-3</c:v>
                </c:pt>
                <c:pt idx="44">
                  <c:v>3.6419225433899282E-3</c:v>
                </c:pt>
                <c:pt idx="45">
                  <c:v>4.064969529160278E-3</c:v>
                </c:pt>
                <c:pt idx="46">
                  <c:v>4.5264468557691161E-3</c:v>
                </c:pt>
                <c:pt idx="47">
                  <c:v>5.0289153222816589E-3</c:v>
                </c:pt>
                <c:pt idx="48">
                  <c:v>5.5750470411097645E-3</c:v>
                </c:pt>
                <c:pt idx="49">
                  <c:v>6.1676278063810177E-3</c:v>
                </c:pt>
                <c:pt idx="50">
                  <c:v>6.8095594623078072E-3</c:v>
                </c:pt>
                <c:pt idx="51">
                  <c:v>7.5038622715564093E-3</c:v>
                </c:pt>
                <c:pt idx="52">
                  <c:v>8.2536772836160587E-3</c:v>
                </c:pt>
                <c:pt idx="53">
                  <c:v>9.0622687031680273E-3</c:v>
                </c:pt>
                <c:pt idx="54">
                  <c:v>9.9330262584546962E-3</c:v>
                </c:pt>
                <c:pt idx="55">
                  <c:v>1.0869467569648652E-2</c:v>
                </c:pt>
                <c:pt idx="56">
                  <c:v>1.1875240517221731E-2</c:v>
                </c:pt>
                <c:pt idx="57">
                  <c:v>1.2954125610314155E-2</c:v>
                </c:pt>
                <c:pt idx="58">
                  <c:v>1.4110038355103537E-2</c:v>
                </c:pt>
                <c:pt idx="59">
                  <c:v>1.5347031623174011E-2</c:v>
                </c:pt>
                <c:pt idx="60">
                  <c:v>1.6669298019885287E-2</c:v>
                </c:pt>
                <c:pt idx="61">
                  <c:v>1.808117225274173E-2</c:v>
                </c:pt>
                <c:pt idx="62">
                  <c:v>1.9587133499761444E-2</c:v>
                </c:pt>
                <c:pt idx="63">
                  <c:v>2.1191807777845354E-2</c:v>
                </c:pt>
                <c:pt idx="64">
                  <c:v>2.2899970311146278E-2</c:v>
                </c:pt>
                <c:pt idx="65">
                  <c:v>2.4716547899437984E-2</c:v>
                </c:pt>
                <c:pt idx="66">
                  <c:v>2.66466212864843E-2</c:v>
                </c:pt>
                <c:pt idx="67">
                  <c:v>2.8695427528408202E-2</c:v>
                </c:pt>
                <c:pt idx="68">
                  <c:v>3.0868362362060836E-2</c:v>
                </c:pt>
                <c:pt idx="69">
                  <c:v>3.3170982573390642E-2</c:v>
                </c:pt>
                <c:pt idx="70">
                  <c:v>3.5609008365812413E-2</c:v>
                </c:pt>
                <c:pt idx="71">
                  <c:v>3.8188325728576368E-2</c:v>
                </c:pt>
                <c:pt idx="72">
                  <c:v>4.0914988805137255E-2</c:v>
                </c:pt>
                <c:pt idx="73">
                  <c:v>4.3795222261523423E-2</c:v>
                </c:pt>
                <c:pt idx="74">
                  <c:v>4.6835423654705867E-2</c:v>
                </c:pt>
                <c:pt idx="75">
                  <c:v>5.004216580096732E-2</c:v>
                </c:pt>
                <c:pt idx="76">
                  <c:v>5.3422199144271341E-2</c:v>
                </c:pt>
                <c:pt idx="77">
                  <c:v>5.6982454124631488E-2</c:v>
                </c:pt>
                <c:pt idx="78">
                  <c:v>6.0730043546480129E-2</c:v>
                </c:pt>
                <c:pt idx="79">
                  <c:v>6.4672264947037802E-2</c:v>
                </c:pt>
                <c:pt idx="80">
                  <c:v>6.8816602964682172E-2</c:v>
                </c:pt>
                <c:pt idx="81">
                  <c:v>7.3170731707317069E-2</c:v>
                </c:pt>
                <c:pt idx="82">
                  <c:v>7.7742517120741636E-2</c:v>
                </c:pt>
                <c:pt idx="83">
                  <c:v>8.2540019357019406E-2</c:v>
                </c:pt>
                <c:pt idx="84">
                  <c:v>8.7571495142847317E-2</c:v>
                </c:pt>
                <c:pt idx="85">
                  <c:v>9.2845400147924903E-2</c:v>
                </c:pt>
                <c:pt idx="86">
                  <c:v>9.837039135332315E-2</c:v>
                </c:pt>
                <c:pt idx="87">
                  <c:v>0.10415532941985392</c:v>
                </c:pt>
                <c:pt idx="88">
                  <c:v>0.11020928105643862</c:v>
                </c:pt>
                <c:pt idx="89">
                  <c:v>0.1165415213884777</c:v>
                </c:pt>
                <c:pt idx="90">
                  <c:v>0.12316153632621939</c:v>
                </c:pt>
                <c:pt idx="91">
                  <c:v>0.1300790249331289</c:v>
                </c:pt>
                <c:pt idx="92">
                  <c:v>0.13730390179425742</c:v>
                </c:pt>
                <c:pt idx="93">
                  <c:v>0.14484629938461172</c:v>
                </c:pt>
                <c:pt idx="94">
                  <c:v>0.15271657043752224</c:v>
                </c:pt>
                <c:pt idx="95">
                  <c:v>0.16092529031301309</c:v>
                </c:pt>
                <c:pt idx="96">
                  <c:v>0.16948325936617056</c:v>
                </c:pt>
                <c:pt idx="97">
                  <c:v>0.17840150531551247</c:v>
                </c:pt>
                <c:pt idx="98">
                  <c:v>0.18769128561135717</c:v>
                </c:pt>
                <c:pt idx="99">
                  <c:v>0.19736408980419257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'Ex 3.3'!$H$7</c:f>
              <c:strCache>
                <c:ptCount val="1"/>
                <c:pt idx="0">
                  <c:v>Weib h(t)</c:v>
                </c:pt>
              </c:strCache>
            </c:strRef>
          </c:tx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3.3'!$H$8:$H$107</c:f>
              <c:numCache>
                <c:formatCode>General</c:formatCode>
                <c:ptCount val="100"/>
                <c:pt idx="0">
                  <c:v>1.0104691975787831E-3</c:v>
                </c:pt>
                <c:pt idx="1">
                  <c:v>5.6059350766478225E-4</c:v>
                </c:pt>
                <c:pt idx="2">
                  <c:v>3.9716891330952294E-4</c:v>
                </c:pt>
                <c:pt idx="3">
                  <c:v>3.1102858087226297E-4</c:v>
                </c:pt>
                <c:pt idx="4">
                  <c:v>2.5733725699973053E-4</c:v>
                </c:pt>
                <c:pt idx="5">
                  <c:v>2.2049406032913227E-4</c:v>
                </c:pt>
                <c:pt idx="6">
                  <c:v>1.936129648059739E-4</c:v>
                </c:pt>
                <c:pt idx="7">
                  <c:v>1.731894195422454E-4</c:v>
                </c:pt>
                <c:pt idx="8">
                  <c:v>1.5727045985944693E-4</c:v>
                </c:pt>
                <c:pt idx="9">
                  <c:v>1.4470620603668609E-4</c:v>
                </c:pt>
                <c:pt idx="10">
                  <c:v>1.3480384246702793E-4</c:v>
                </c:pt>
                <c:pt idx="11">
                  <c:v>1.2715264618728164E-4</c:v>
                </c:pt>
                <c:pt idx="12">
                  <c:v>1.2152933617479703E-4</c:v>
                </c:pt>
                <c:pt idx="13">
                  <c:v>1.1784420444800249E-4</c:v>
                </c:pt>
                <c:pt idx="14">
                  <c:v>1.1610930066925915E-4</c:v>
                </c:pt>
                <c:pt idx="15">
                  <c:v>1.1641917933329116E-4</c:v>
                </c:pt>
                <c:pt idx="16">
                  <c:v>1.1893912289616041E-4</c:v>
                </c:pt>
                <c:pt idx="17">
                  <c:v>1.2389798283156484E-4</c:v>
                </c:pt>
                <c:pt idx="18">
                  <c:v>1.3158396656395838E-4</c:v>
                </c:pt>
                <c:pt idx="19">
                  <c:v>1.423423572112288E-4</c:v>
                </c:pt>
                <c:pt idx="20">
                  <c:v>1.5657453324143566E-4</c:v>
                </c:pt>
                <c:pt idx="21">
                  <c:v>1.7473788181374375E-4</c:v>
                </c:pt>
                <c:pt idx="22">
                  <c:v>1.9734633871111481E-4</c:v>
                </c:pt>
                <c:pt idx="23">
                  <c:v>2.2497137542817832E-4</c:v>
                </c:pt>
                <c:pt idx="24">
                  <c:v>2.58243310502405E-4</c:v>
                </c:pt>
                <c:pt idx="25">
                  <c:v>2.9785285940128921E-4</c:v>
                </c:pt>
                <c:pt idx="26">
                  <c:v>3.4455286226493375E-4</c:v>
                </c:pt>
                <c:pt idx="27">
                  <c:v>3.9916014586982449E-4</c:v>
                </c:pt>
                <c:pt idx="28">
                  <c:v>4.6255748802336569E-4</c:v>
                </c:pt>
                <c:pt idx="29">
                  <c:v>5.3569566093928603E-4</c:v>
                </c:pt>
                <c:pt idx="30">
                  <c:v>6.1959553609733104E-4</c:v>
                </c:pt>
                <c:pt idx="31">
                  <c:v>7.1535023739341852E-4</c:v>
                </c:pt>
                <c:pt idx="32">
                  <c:v>8.2412733253247369E-4</c:v>
                </c:pt>
                <c:pt idx="33">
                  <c:v>9.4717105494139444E-4</c:v>
                </c:pt>
                <c:pt idx="34">
                  <c:v>1.0858045502155681E-3</c:v>
                </c:pt>
                <c:pt idx="35">
                  <c:v>1.241432142420597E-3</c:v>
                </c:pt>
                <c:pt idx="36">
                  <c:v>1.4155416165655909E-3</c:v>
                </c:pt>
                <c:pt idx="37">
                  <c:v>1.609706514326891E-3</c:v>
                </c:pt>
                <c:pt idx="38">
                  <c:v>1.8255884406902646E-3</c:v>
                </c:pt>
                <c:pt idx="39">
                  <c:v>2.0649393796381391E-3</c:v>
                </c:pt>
                <c:pt idx="40">
                  <c:v>2.3296040173678271E-3</c:v>
                </c:pt>
                <c:pt idx="41">
                  <c:v>2.6215220718101978E-3</c:v>
                </c:pt>
                <c:pt idx="42">
                  <c:v>2.9427306274433167E-3</c:v>
                </c:pt>
                <c:pt idx="43">
                  <c:v>3.2953664745752559E-3</c:v>
                </c:pt>
                <c:pt idx="44">
                  <c:v>3.6816684524146109E-3</c:v>
                </c:pt>
                <c:pt idx="45">
                  <c:v>4.1039797953637252E-3</c:v>
                </c:pt>
                <c:pt idx="46">
                  <c:v>4.5647504820641518E-3</c:v>
                </c:pt>
                <c:pt idx="47">
                  <c:v>5.066539586800989E-3</c:v>
                </c:pt>
                <c:pt idx="48">
                  <c:v>5.6120176329357372E-3</c:v>
                </c:pt>
                <c:pt idx="49">
                  <c:v>6.2039689480894149E-3</c:v>
                </c:pt>
                <c:pt idx="50">
                  <c:v>6.8452940208404535E-3</c:v>
                </c:pt>
                <c:pt idx="51">
                  <c:v>7.539011858737542E-3</c:v>
                </c:pt>
                <c:pt idx="52">
                  <c:v>8.2882623474572203E-3</c:v>
                </c:pt>
                <c:pt idx="53">
                  <c:v>9.0963086109608002E-3</c:v>
                </c:pt>
                <c:pt idx="54">
                  <c:v>9.9665393725259788E-3</c:v>
                </c:pt>
                <c:pt idx="55">
                  <c:v>1.0902471316546029E-2</c:v>
                </c:pt>
                <c:pt idx="56">
                  <c:v>1.1907751451004121E-2</c:v>
                </c:pt>
                <c:pt idx="57">
                  <c:v>1.2986159470543076E-2</c:v>
                </c:pt>
                <c:pt idx="58">
                  <c:v>1.4141610120061121E-2</c:v>
                </c:pt>
                <c:pt idx="59">
                  <c:v>1.5378155558773766E-2</c:v>
                </c:pt>
                <c:pt idx="60">
                  <c:v>1.6699987724689162E-2</c:v>
                </c:pt>
                <c:pt idx="61">
                  <c:v>1.8111440699451371E-2</c:v>
                </c:pt>
                <c:pt idx="62">
                  <c:v>1.9616993073511398E-2</c:v>
                </c:pt>
                <c:pt idx="63">
                  <c:v>2.1221270311590917E-2</c:v>
                </c:pt>
                <c:pt idx="64">
                  <c:v>2.292904711840776E-2</c:v>
                </c:pt>
                <c:pt idx="65">
                  <c:v>2.4745249804635994E-2</c:v>
                </c:pt>
                <c:pt idx="66">
                  <c:v>2.6674958653076616E-2</c:v>
                </c:pt>
                <c:pt idx="67">
                  <c:v>2.872341028501757E-2</c:v>
                </c:pt>
                <c:pt idx="68">
                  <c:v>3.089600002676423E-2</c:v>
                </c:pt>
                <c:pt idx="69">
                  <c:v>3.3198284276323785E-2</c:v>
                </c:pt>
                <c:pt idx="70">
                  <c:v>3.5635982870228525E-2</c:v>
                </c:pt>
                <c:pt idx="71">
                  <c:v>3.8214981450484901E-2</c:v>
                </c:pt>
                <c:pt idx="72">
                  <c:v>4.0941333831636471E-2</c:v>
                </c:pt>
                <c:pt idx="73">
                  <c:v>4.3821264367930227E-2</c:v>
                </c:pt>
                <c:pt idx="74">
                  <c:v>4.6861170320576774E-2</c:v>
                </c:pt>
                <c:pt idx="75">
                  <c:v>5.0067624225096016E-2</c:v>
                </c:pt>
                <c:pt idx="76">
                  <c:v>5.3447376258740673E-2</c:v>
                </c:pt>
                <c:pt idx="77">
                  <c:v>5.7007356607990826E-2</c:v>
                </c:pt>
                <c:pt idx="78">
                  <c:v>6.0754677836112991E-2</c:v>
                </c:pt>
                <c:pt idx="79">
                  <c:v>6.4696637250778954E-2</c:v>
                </c:pt>
                <c:pt idx="80">
                  <c:v>6.8840719271738487E-2</c:v>
                </c:pt>
                <c:pt idx="81">
                  <c:v>7.3194597798541886E-2</c:v>
                </c:pt>
                <c:pt idx="82">
                  <c:v>7.7766138578308178E-2</c:v>
                </c:pt>
                <c:pt idx="83">
                  <c:v>8.2563401573535145E-2</c:v>
                </c:pt>
                <c:pt idx="84">
                  <c:v>8.7594643329947861E-2</c:v>
                </c:pt>
                <c:pt idx="85">
                  <c:v>9.2868319344382777E-2</c:v>
                </c:pt>
                <c:pt idx="86">
                  <c:v>9.8393086432704183E-2</c:v>
                </c:pt>
                <c:pt idx="87">
                  <c:v>0.10417780509775119</c:v>
                </c:pt>
                <c:pt idx="88">
                  <c:v>0.110231541897312</c:v>
                </c:pt>
                <c:pt idx="89">
                  <c:v>0.11656357181212439</c:v>
                </c:pt>
                <c:pt idx="90">
                  <c:v>0.12318338061389937</c:v>
                </c:pt>
                <c:pt idx="91">
                  <c:v>0.13010066723336719</c:v>
                </c:pt>
                <c:pt idx="92">
                  <c:v>0.13732534612834349</c:v>
                </c:pt>
                <c:pt idx="93">
                  <c:v>0.14486754965181495</c:v>
                </c:pt>
                <c:pt idx="94">
                  <c:v>0.15273763042004085</c:v>
                </c:pt>
                <c:pt idx="95">
                  <c:v>0.16094616368067291</c:v>
                </c:pt>
                <c:pt idx="96">
                  <c:v>0.16950394968088867</c:v>
                </c:pt>
                <c:pt idx="97">
                  <c:v>0.17842201603553964</c:v>
                </c:pt>
                <c:pt idx="98">
                  <c:v>0.18771162009531261</c:v>
                </c:pt>
                <c:pt idx="99">
                  <c:v>0.19738425131490242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104768"/>
        <c:axId val="283106688"/>
      </c:scatterChart>
      <c:valAx>
        <c:axId val="283104768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3106688"/>
        <c:crosses val="autoZero"/>
        <c:crossBetween val="midCat"/>
      </c:valAx>
      <c:valAx>
        <c:axId val="283106688"/>
        <c:scaling>
          <c:logBase val="10"/>
          <c:orientation val="minMax"/>
          <c:max val="1"/>
          <c:min val="1.000000000000005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83104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Fail Fraction</a:t>
            </a:r>
            <a:r>
              <a:rPr lang="en-US" sz="1400" baseline="0"/>
              <a:t> F(t), Data and Dual Weibull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'Ex 3.3'!$K$7</c:f>
              <c:strCache>
                <c:ptCount val="1"/>
                <c:pt idx="0">
                  <c:v>Weib F(t)</c:v>
                </c:pt>
              </c:strCache>
            </c:strRef>
          </c:tx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3.3'!$K$8:$K$107</c:f>
              <c:numCache>
                <c:formatCode>General</c:formatCode>
                <c:ptCount val="100"/>
                <c:pt idx="0">
                  <c:v>6.7138220985398789E-3</c:v>
                </c:pt>
                <c:pt idx="1">
                  <c:v>7.4467067492612893E-3</c:v>
                </c:pt>
                <c:pt idx="2">
                  <c:v>7.9118202246108993E-3</c:v>
                </c:pt>
                <c:pt idx="3">
                  <c:v>8.2592732555916148E-3</c:v>
                </c:pt>
                <c:pt idx="4">
                  <c:v>8.5392359179310429E-3</c:v>
                </c:pt>
                <c:pt idx="5">
                  <c:v>8.7750495996565814E-3</c:v>
                </c:pt>
                <c:pt idx="6">
                  <c:v>8.979619123976601E-3</c:v>
                </c:pt>
                <c:pt idx="7">
                  <c:v>9.1609201923646966E-3</c:v>
                </c:pt>
                <c:pt idx="8">
                  <c:v>9.3243073172759594E-3</c:v>
                </c:pt>
                <c:pt idx="9">
                  <c:v>9.4736334310607795E-3</c:v>
                </c:pt>
                <c:pt idx="10">
                  <c:v>9.6118554346446006E-3</c:v>
                </c:pt>
                <c:pt idx="11">
                  <c:v>9.7413920219147077E-3</c:v>
                </c:pt>
                <c:pt idx="12">
                  <c:v>9.8643522113465165E-3</c:v>
                </c:pt>
                <c:pt idx="13">
                  <c:v>9.9826922223265058E-3</c:v>
                </c:pt>
                <c:pt idx="14">
                  <c:v>1.0098330821811996E-2</c:v>
                </c:pt>
                <c:pt idx="15">
                  <c:v>1.0213239826403431E-2</c:v>
                </c:pt>
                <c:pt idx="16">
                  <c:v>1.0329519454307601E-2</c:v>
                </c:pt>
                <c:pt idx="17">
                  <c:v>1.0449464389941987E-2</c:v>
                </c:pt>
                <c:pt idx="18">
                  <c:v>1.0575624227128211E-2</c:v>
                </c:pt>
                <c:pt idx="19">
                  <c:v>1.0710860646619746E-2</c:v>
                </c:pt>
                <c:pt idx="20">
                  <c:v>1.0858402873762829E-2</c:v>
                </c:pt>
                <c:pt idx="21">
                  <c:v>1.1021902444026677E-2</c:v>
                </c:pt>
                <c:pt idx="22">
                  <c:v>1.1205487961173377E-2</c:v>
                </c:pt>
                <c:pt idx="23">
                  <c:v>1.141382029720539E-2</c:v>
                </c:pt>
                <c:pt idx="24">
                  <c:v>1.1652148514330052E-2</c:v>
                </c:pt>
                <c:pt idx="25">
                  <c:v>1.192636666195579E-2</c:v>
                </c:pt>
                <c:pt idx="26">
                  <c:v>1.2243071500237512E-2</c:v>
                </c:pt>
                <c:pt idx="27">
                  <c:v>1.2609621115482583E-2</c:v>
                </c:pt>
                <c:pt idx="28">
                  <c:v>1.3034194314751724E-2</c:v>
                </c:pt>
                <c:pt idx="29">
                  <c:v>1.3525850612320034E-2</c:v>
                </c:pt>
                <c:pt idx="30">
                  <c:v>1.4094590545744135E-2</c:v>
                </c:pt>
                <c:pt idx="31">
                  <c:v>1.4751415981474558E-2</c:v>
                </c:pt>
                <c:pt idx="32">
                  <c:v>1.5508389987222482E-2</c:v>
                </c:pt>
                <c:pt idx="33">
                  <c:v>1.6378695759063366E-2</c:v>
                </c:pt>
                <c:pt idx="34">
                  <c:v>1.7376693994302861E-2</c:v>
                </c:pt>
                <c:pt idx="35">
                  <c:v>1.8517977995490598E-2</c:v>
                </c:pt>
                <c:pt idx="36">
                  <c:v>1.9819425675984381E-2</c:v>
                </c:pt>
                <c:pt idx="37">
                  <c:v>2.1299247512741593E-2</c:v>
                </c:pt>
                <c:pt idx="38">
                  <c:v>2.2977029357472034E-2</c:v>
                </c:pt>
                <c:pt idx="39">
                  <c:v>2.487376887318915E-2</c:v>
                </c:pt>
                <c:pt idx="40">
                  <c:v>2.7011904210239912E-2</c:v>
                </c:pt>
                <c:pt idx="41">
                  <c:v>2.9415333375229835E-2</c:v>
                </c:pt>
                <c:pt idx="42">
                  <c:v>3.210942257964633E-2</c:v>
                </c:pt>
                <c:pt idx="43">
                  <c:v>3.5121001684809472E-2</c:v>
                </c:pt>
                <c:pt idx="44">
                  <c:v>3.8478344689228394E-2</c:v>
                </c:pt>
                <c:pt idx="45">
                  <c:v>4.2211133037566406E-2</c:v>
                </c:pt>
                <c:pt idx="46">
                  <c:v>4.6350399372261819E-2</c:v>
                </c:pt>
                <c:pt idx="47">
                  <c:v>5.0928449205579929E-2</c:v>
                </c:pt>
                <c:pt idx="48">
                  <c:v>5.5978757868830997E-2</c:v>
                </c:pt>
                <c:pt idx="49">
                  <c:v>6.1535840005352171E-2</c:v>
                </c:pt>
                <c:pt idx="50">
                  <c:v>6.7635088824630984E-2</c:v>
                </c:pt>
                <c:pt idx="51">
                  <c:v>7.4312582338050492E-2</c:v>
                </c:pt>
                <c:pt idx="52">
                  <c:v>8.1604853864938764E-2</c:v>
                </c:pt>
                <c:pt idx="53">
                  <c:v>8.9548624244938368E-2</c:v>
                </c:pt>
                <c:pt idx="54">
                  <c:v>9.8180493434329663E-2</c:v>
                </c:pt>
                <c:pt idx="55">
                  <c:v>0.10753658951578893</c:v>
                </c:pt>
                <c:pt idx="56">
                  <c:v>0.11765217362950608</c:v>
                </c:pt>
                <c:pt idx="57">
                  <c:v>0.12856119995486204</c:v>
                </c:pt>
                <c:pt idx="58">
                  <c:v>0.14029583065130058</c:v>
                </c:pt>
                <c:pt idx="59">
                  <c:v>0.15288590661823453</c:v>
                </c:pt>
                <c:pt idx="60">
                  <c:v>0.16635837606747295</c:v>
                </c:pt>
                <c:pt idx="61">
                  <c:v>0.1807366842242849</c:v>
                </c:pt>
                <c:pt idx="62">
                  <c:v>0.19604012898563594</c:v>
                </c:pt>
                <c:pt idx="63">
                  <c:v>0.21228318905983323</c:v>
                </c:pt>
                <c:pt idx="64">
                  <c:v>0.22947483297511717</c:v>
                </c:pt>
                <c:pt idx="65">
                  <c:v>0.24761781934894767</c:v>
                </c:pt>
                <c:pt idx="66">
                  <c:v>0.26670800091535574</c:v>
                </c:pt>
                <c:pt idx="67">
                  <c:v>0.2867336469607541</c:v>
                </c:pt>
                <c:pt idx="68">
                  <c:v>0.30767480094922861</c:v>
                </c:pt>
                <c:pt idx="69">
                  <c:v>0.32950269214012218</c:v>
                </c:pt>
                <c:pt idx="70">
                  <c:v>0.35217922181053463</c:v>
                </c:pt>
                <c:pt idx="71">
                  <c:v>0.37565654617430633</c:v>
                </c:pt>
                <c:pt idx="72">
                  <c:v>0.3998767791045873</c:v>
                </c:pt>
                <c:pt idx="73">
                  <c:v>0.42477183817675168</c:v>
                </c:pt>
                <c:pt idx="74">
                  <c:v>0.45026345720512639</c:v>
                </c:pt>
                <c:pt idx="75">
                  <c:v>0.47626338720625194</c:v>
                </c:pt>
                <c:pt idx="76">
                  <c:v>0.50267380545042806</c:v>
                </c:pt>
                <c:pt idx="77">
                  <c:v>0.52938794885181673</c:v>
                </c:pt>
                <c:pt idx="78">
                  <c:v>0.55629098332007576</c:v>
                </c:pt>
                <c:pt idx="79">
                  <c:v>0.58326111482622633</c:v>
                </c:pt>
                <c:pt idx="80">
                  <c:v>0.61017094085683454</c:v>
                </c:pt>
                <c:pt idx="81">
                  <c:v>0.63688903275267428</c:v>
                </c:pt>
                <c:pt idx="82">
                  <c:v>0.66328173034483484</c:v>
                </c:pt>
                <c:pt idx="83">
                  <c:v>0.68921512059869749</c:v>
                </c:pt>
                <c:pt idx="84">
                  <c:v>0.71455716203393893</c:v>
                </c:pt>
                <c:pt idx="85">
                  <c:v>0.73917990697489444</c:v>
                </c:pt>
                <c:pt idx="86">
                  <c:v>0.76296176474375166</c:v>
                </c:pt>
                <c:pt idx="87">
                  <c:v>0.78578974133559509</c:v>
                </c:pt>
                <c:pt idx="88">
                  <c:v>0.80756158552673718</c:v>
                </c:pt>
                <c:pt idx="89">
                  <c:v>0.82818776836378616</c:v>
                </c:pt>
                <c:pt idx="90">
                  <c:v>0.84759322309030094</c:v>
                </c:pt>
                <c:pt idx="91">
                  <c:v>0.86571877620013948</c:v>
                </c:pt>
                <c:pt idx="92">
                  <c:v>0.88252220769779555</c:v>
                </c:pt>
                <c:pt idx="93">
                  <c:v>0.89797888981084906</c:v>
                </c:pt>
                <c:pt idx="94">
                  <c:v>0.91208196809376341</c:v>
                </c:pt>
                <c:pt idx="95">
                  <c:v>0.92484206656145063</c:v>
                </c:pt>
                <c:pt idx="96">
                  <c:v>0.93628651839230947</c:v>
                </c:pt>
                <c:pt idx="97">
                  <c:v>0.94645814478979007</c:v>
                </c:pt>
                <c:pt idx="98">
                  <c:v>0.95541362553930531</c:v>
                </c:pt>
                <c:pt idx="99">
                  <c:v>0.96322152428132624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'Ex 3.3'!$E$7</c:f>
              <c:strCache>
                <c:ptCount val="1"/>
                <c:pt idx="0">
                  <c:v>data F(t)</c:v>
                </c:pt>
              </c:strCache>
            </c:strRef>
          </c:tx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3.3'!$E$8:$E$107</c:f>
              <c:numCache>
                <c:formatCode>General</c:formatCode>
                <c:ptCount val="100"/>
                <c:pt idx="0">
                  <c:v>7.0351367459325909E-3</c:v>
                </c:pt>
                <c:pt idx="1">
                  <c:v>7.561268686177236E-3</c:v>
                </c:pt>
                <c:pt idx="2">
                  <c:v>7.9184823271369886E-3</c:v>
                </c:pt>
                <c:pt idx="3">
                  <c:v>8.1863081787916236E-3</c:v>
                </c:pt>
                <c:pt idx="4">
                  <c:v>8.4044831908609563E-3</c:v>
                </c:pt>
                <c:pt idx="5">
                  <c:v>8.6027824636345507E-3</c:v>
                </c:pt>
                <c:pt idx="6">
                  <c:v>8.7911300413799909E-3</c:v>
                </c:pt>
                <c:pt idx="7">
                  <c:v>8.9695315813521637E-3</c:v>
                </c:pt>
                <c:pt idx="8">
                  <c:v>9.1280837717857555E-3</c:v>
                </c:pt>
                <c:pt idx="9">
                  <c:v>9.2667961299660595E-3</c:v>
                </c:pt>
                <c:pt idx="10">
                  <c:v>9.3955830751363267E-3</c:v>
                </c:pt>
                <c:pt idx="11">
                  <c:v>9.5243532790919572E-3</c:v>
                </c:pt>
                <c:pt idx="12">
                  <c:v>9.6927198274724402E-3</c:v>
                </c:pt>
                <c:pt idx="13">
                  <c:v>9.9501662508318933E-3</c:v>
                </c:pt>
                <c:pt idx="14">
                  <c:v>1.0326313715112057E-2</c:v>
                </c:pt>
                <c:pt idx="15">
                  <c:v>1.0830918609931905E-2</c:v>
                </c:pt>
                <c:pt idx="16">
                  <c:v>1.1453898871820134E-2</c:v>
                </c:pt>
                <c:pt idx="17">
                  <c:v>1.2175274191616903E-2</c:v>
                </c:pt>
                <c:pt idx="18">
                  <c:v>1.2955347555456465E-2</c:v>
                </c:pt>
                <c:pt idx="19">
                  <c:v>1.3784116931640278E-2</c:v>
                </c:pt>
                <c:pt idx="20">
                  <c:v>1.4651605157938952E-2</c:v>
                </c:pt>
                <c:pt idx="21">
                  <c:v>1.5557708809603277E-2</c:v>
                </c:pt>
                <c:pt idx="22">
                  <c:v>1.6502319923265452E-2</c:v>
                </c:pt>
                <c:pt idx="23">
                  <c:v>1.7455850136021911E-2</c:v>
                </c:pt>
                <c:pt idx="24">
                  <c:v>1.839863990839441E-2</c:v>
                </c:pt>
                <c:pt idx="25">
                  <c:v>1.9330718393101076E-2</c:v>
                </c:pt>
                <c:pt idx="26">
                  <c:v>2.0261911823714618E-2</c:v>
                </c:pt>
                <c:pt idx="27">
                  <c:v>2.1202009069486438E-2</c:v>
                </c:pt>
                <c:pt idx="28">
                  <c:v>2.2160761235304971E-2</c:v>
                </c:pt>
                <c:pt idx="29">
                  <c:v>2.3157648759777327E-2</c:v>
                </c:pt>
                <c:pt idx="30">
                  <c:v>2.4192553055913391E-2</c:v>
                </c:pt>
                <c:pt idx="31">
                  <c:v>2.5275098398206075E-2</c:v>
                </c:pt>
                <c:pt idx="32">
                  <c:v>2.6414859642733823E-2</c:v>
                </c:pt>
                <c:pt idx="33">
                  <c:v>2.7621357033801863E-2</c:v>
                </c:pt>
                <c:pt idx="34">
                  <c:v>2.8913760989805026E-2</c:v>
                </c:pt>
                <c:pt idx="35">
                  <c:v>3.0291724863305447E-2</c:v>
                </c:pt>
                <c:pt idx="36">
                  <c:v>3.1754879399075842E-2</c:v>
                </c:pt>
                <c:pt idx="37">
                  <c:v>3.3312499822343633E-2</c:v>
                </c:pt>
                <c:pt idx="38">
                  <c:v>3.4983423431986349E-2</c:v>
                </c:pt>
                <c:pt idx="39">
                  <c:v>3.6786318198183676E-2</c:v>
                </c:pt>
                <c:pt idx="40">
                  <c:v>3.8720433261798193E-2</c:v>
                </c:pt>
                <c:pt idx="41">
                  <c:v>4.0804148273165697E-2</c:v>
                </c:pt>
                <c:pt idx="42">
                  <c:v>4.3046042526953321E-2</c:v>
                </c:pt>
                <c:pt idx="43">
                  <c:v>4.5464075937296955E-2</c:v>
                </c:pt>
                <c:pt idx="44">
                  <c:v>4.8075924502634981E-2</c:v>
                </c:pt>
                <c:pt idx="45">
                  <c:v>5.0917926577954575E-2</c:v>
                </c:pt>
                <c:pt idx="46">
                  <c:v>5.3997436402501653E-2</c:v>
                </c:pt>
                <c:pt idx="47">
                  <c:v>5.7330938359511197E-2</c:v>
                </c:pt>
                <c:pt idx="48">
                  <c:v>6.0915674226171168E-2</c:v>
                </c:pt>
                <c:pt idx="49">
                  <c:v>6.4748685267758233E-2</c:v>
                </c:pt>
                <c:pt idx="50">
                  <c:v>6.8845439584288459E-2</c:v>
                </c:pt>
                <c:pt idx="51">
                  <c:v>7.3239400744775529E-2</c:v>
                </c:pt>
                <c:pt idx="52">
                  <c:v>7.7972288481210517E-2</c:v>
                </c:pt>
                <c:pt idx="53">
                  <c:v>8.3093706444392845E-2</c:v>
                </c:pt>
                <c:pt idx="54">
                  <c:v>8.8669810427375539E-2</c:v>
                </c:pt>
                <c:pt idx="55">
                  <c:v>9.4782470430630927E-2</c:v>
                </c:pt>
                <c:pt idx="56">
                  <c:v>0.1014743270096945</c:v>
                </c:pt>
                <c:pt idx="57">
                  <c:v>0.1087764632673156</c:v>
                </c:pt>
                <c:pt idx="58">
                  <c:v>0.11669082667777964</c:v>
                </c:pt>
                <c:pt idx="59">
                  <c:v>0.12522625219703831</c:v>
                </c:pt>
                <c:pt idx="60">
                  <c:v>0.13443257114486984</c:v>
                </c:pt>
                <c:pt idx="61">
                  <c:v>0.14438947453752193</c:v>
                </c:pt>
                <c:pt idx="62">
                  <c:v>0.1551447769729023</c:v>
                </c:pt>
                <c:pt idx="63">
                  <c:v>0.1667486986338933</c:v>
                </c:pt>
                <c:pt idx="64">
                  <c:v>0.17922806713264261</c:v>
                </c:pt>
                <c:pt idx="65">
                  <c:v>0.19258702452293297</c:v>
                </c:pt>
                <c:pt idx="66">
                  <c:v>0.20684768389735464</c:v>
                </c:pt>
                <c:pt idx="67">
                  <c:v>0.22209432304446242</c:v>
                </c:pt>
                <c:pt idx="68">
                  <c:v>0.23843518853046564</c:v>
                </c:pt>
                <c:pt idx="69">
                  <c:v>0.25592243831050443</c:v>
                </c:pt>
                <c:pt idx="70">
                  <c:v>0.27449694806327829</c:v>
                </c:pt>
                <c:pt idx="71">
                  <c:v>0.29409880379446285</c:v>
                </c:pt>
                <c:pt idx="72">
                  <c:v>0.31475579458706937</c:v>
                </c:pt>
                <c:pt idx="73">
                  <c:v>0.33652891124334272</c:v>
                </c:pt>
                <c:pt idx="74">
                  <c:v>0.35946403001816918</c:v>
                </c:pt>
                <c:pt idx="75">
                  <c:v>0.38349571137820782</c:v>
                </c:pt>
                <c:pt idx="76">
                  <c:v>0.40852744758722415</c:v>
                </c:pt>
                <c:pt idx="77">
                  <c:v>0.43456503813231517</c:v>
                </c:pt>
                <c:pt idx="78">
                  <c:v>0.4616788694718641</c:v>
                </c:pt>
                <c:pt idx="79">
                  <c:v>0.48995177555562608</c:v>
                </c:pt>
                <c:pt idx="80">
                  <c:v>0.51941443908339591</c:v>
                </c:pt>
                <c:pt idx="81">
                  <c:v>0.5500100365900753</c:v>
                </c:pt>
                <c:pt idx="82">
                  <c:v>0.58163457254032291</c:v>
                </c:pt>
                <c:pt idx="83">
                  <c:v>0.61405484302989122</c:v>
                </c:pt>
                <c:pt idx="84">
                  <c:v>0.64696567894840484</c:v>
                </c:pt>
                <c:pt idx="85">
                  <c:v>0.6798481933829057</c:v>
                </c:pt>
                <c:pt idx="86">
                  <c:v>0.71233538250031314</c:v>
                </c:pt>
                <c:pt idx="87">
                  <c:v>0.74405430860593091</c:v>
                </c:pt>
                <c:pt idx="88">
                  <c:v>0.7746363591864871</c:v>
                </c:pt>
                <c:pt idx="89">
                  <c:v>0.80373902493790217</c:v>
                </c:pt>
                <c:pt idx="90">
                  <c:v>0.83105803070853235</c:v>
                </c:pt>
                <c:pt idx="91">
                  <c:v>0.85633915494119928</c:v>
                </c:pt>
                <c:pt idx="92">
                  <c:v>0.87938962859456382</c:v>
                </c:pt>
                <c:pt idx="93">
                  <c:v>0.90008445501725343</c:v>
                </c:pt>
                <c:pt idx="94">
                  <c:v>0.91836931124242871</c:v>
                </c:pt>
                <c:pt idx="95">
                  <c:v>0.93426080789058963</c:v>
                </c:pt>
                <c:pt idx="96">
                  <c:v>0.94784003331125666</c:v>
                </c:pt>
                <c:pt idx="97">
                  <c:v>0.95924268719263506</c:v>
                </c:pt>
                <c:pt idx="98">
                  <c:v>0.96864840073604408</c:v>
                </c:pt>
                <c:pt idx="99">
                  <c:v>0.97626679128455918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296704"/>
        <c:axId val="282298624"/>
      </c:scatterChart>
      <c:valAx>
        <c:axId val="282296704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2186548556430592"/>
              <c:y val="0.878680373286674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2298624"/>
        <c:crosses val="autoZero"/>
        <c:crossBetween val="midCat"/>
      </c:valAx>
      <c:valAx>
        <c:axId val="2822986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Fail fraction F(t)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2296704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 (fraction per year)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3.3'!$C$7</c:f>
              <c:strCache>
                <c:ptCount val="1"/>
                <c:pt idx="0">
                  <c:v>data h(t)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3.3'!$B$8:$B$127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3.3'!$C$8:$C$127</c:f>
              <c:numCache>
                <c:formatCode>General</c:formatCode>
                <c:ptCount val="12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'Ex 3.3'!$F$7</c:f>
              <c:strCache>
                <c:ptCount val="1"/>
                <c:pt idx="0">
                  <c:v>Weib1 h(t)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3.3'!$F$8:$F$107</c:f>
              <c:numCache>
                <c:formatCode>General</c:formatCode>
                <c:ptCount val="100"/>
                <c:pt idx="0">
                  <c:v>1.0104691778423742E-3</c:v>
                </c:pt>
                <c:pt idx="1">
                  <c:v>5.6059287609969491E-4</c:v>
                </c:pt>
                <c:pt idx="2">
                  <c:v>3.9716411736214071E-4</c:v>
                </c:pt>
                <c:pt idx="3">
                  <c:v>3.1100837078946704E-4</c:v>
                </c:pt>
                <c:pt idx="4">
                  <c:v>2.5727558072166672E-4</c:v>
                </c:pt>
                <c:pt idx="5">
                  <c:v>2.2034059001290054E-4</c:v>
                </c:pt>
                <c:pt idx="6">
                  <c:v>1.9328125498024E-4</c:v>
                </c:pt>
                <c:pt idx="7">
                  <c:v>1.7254269689277502E-4</c:v>
                </c:pt>
                <c:pt idx="8">
                  <c:v>1.5610504464556215E-4</c:v>
                </c:pt>
                <c:pt idx="9">
                  <c:v>1.4273256513864418E-4</c:v>
                </c:pt>
                <c:pt idx="10">
                  <c:v>1.3162527406432244E-4</c:v>
                </c:pt>
                <c:pt idx="11">
                  <c:v>1.2224159606786595E-4</c:v>
                </c:pt>
                <c:pt idx="12">
                  <c:v>1.1420134567523022E-4</c:v>
                </c:pt>
                <c:pt idx="13">
                  <c:v>1.0722949002451748E-4</c:v>
                </c:pt>
                <c:pt idx="14">
                  <c:v>1.0112196509975328E-4</c:v>
                </c:pt>
                <c:pt idx="15">
                  <c:v>9.5724054550239062E-5</c:v>
                </c:pt>
                <c:pt idx="16">
                  <c:v>9.0916244450449271E-5</c:v>
                </c:pt>
                <c:pt idx="17">
                  <c:v>8.6604695987251988E-5</c:v>
                </c:pt>
                <c:pt idx="18">
                  <c:v>8.2714664023951243E-5</c:v>
                </c:pt>
                <c:pt idx="19">
                  <c:v>7.9185848473887187E-5</c:v>
                </c:pt>
                <c:pt idx="20">
                  <c:v>7.5969045588096399E-5</c:v>
                </c:pt>
                <c:pt idx="21">
                  <c:v>7.3023692927167653E-5</c:v>
                </c:pt>
                <c:pt idx="22">
                  <c:v>7.0316040924856137E-5</c:v>
                </c:pt>
                <c:pt idx="23">
                  <c:v>6.7817771606876461E-5</c:v>
                </c:pt>
                <c:pt idx="24">
                  <c:v>6.5504941552998195E-5</c:v>
                </c:pt>
                <c:pt idx="25">
                  <c:v>6.3357163415151416E-5</c:v>
                </c:pt>
                <c:pt idx="26">
                  <c:v>6.135696529093288E-5</c:v>
                </c:pt>
                <c:pt idx="27">
                  <c:v>5.9489284318304129E-5</c:v>
                </c:pt>
                <c:pt idx="28">
                  <c:v>5.7741062701048341E-5</c:v>
                </c:pt>
                <c:pt idx="29">
                  <c:v>5.6100922715098225E-5</c:v>
                </c:pt>
                <c:pt idx="30">
                  <c:v>5.4558903199151952E-5</c:v>
                </c:pt>
                <c:pt idx="31">
                  <c:v>5.310624433575124E-5</c:v>
                </c:pt>
                <c:pt idx="32">
                  <c:v>5.1735210675036652E-5</c:v>
                </c:pt>
                <c:pt idx="33">
                  <c:v>5.0438944678638131E-5</c:v>
                </c:pt>
                <c:pt idx="34">
                  <c:v>4.9211344797110446E-5</c:v>
                </c:pt>
                <c:pt idx="35">
                  <c:v>4.8046963402585593E-5</c:v>
                </c:pt>
                <c:pt idx="36">
                  <c:v>4.6940920892983906E-5</c:v>
                </c:pt>
                <c:pt idx="37">
                  <c:v>4.5888833046662263E-5</c:v>
                </c:pt>
                <c:pt idx="38">
                  <c:v>4.4886749295530723E-5</c:v>
                </c:pt>
                <c:pt idx="39">
                  <c:v>4.3931100043207737E-5</c:v>
                </c:pt>
                <c:pt idx="40">
                  <c:v>4.3018651514168685E-5</c:v>
                </c:pt>
                <c:pt idx="41">
                  <c:v>4.2146466903341144E-5</c:v>
                </c:pt>
                <c:pt idx="42">
                  <c:v>4.1311872820663358E-5</c:v>
                </c:pt>
                <c:pt idx="43">
                  <c:v>4.0512430204820973E-5</c:v>
                </c:pt>
                <c:pt idx="44">
                  <c:v>3.9745909024682492E-5</c:v>
                </c:pt>
                <c:pt idx="45">
                  <c:v>3.9010266203446846E-5</c:v>
                </c:pt>
                <c:pt idx="46">
                  <c:v>3.830362629503578E-5</c:v>
                </c:pt>
                <c:pt idx="47">
                  <c:v>3.7624264519329852E-5</c:v>
                </c:pt>
                <c:pt idx="48">
                  <c:v>3.6970591825972493E-5</c:v>
                </c:pt>
                <c:pt idx="49">
                  <c:v>3.6341141708397542E-5</c:v>
                </c:pt>
                <c:pt idx="50">
                  <c:v>3.5734558532646315E-5</c:v>
                </c:pt>
                <c:pt idx="51">
                  <c:v>3.5149587181132918E-5</c:v>
                </c:pt>
                <c:pt idx="52">
                  <c:v>3.4585063841161587E-5</c:v>
                </c:pt>
                <c:pt idx="53">
                  <c:v>3.4039907792772787E-5</c:v>
                </c:pt>
                <c:pt idx="54">
                  <c:v>3.3513114071283055E-5</c:v>
                </c:pt>
                <c:pt idx="55">
                  <c:v>3.3003746897377248E-5</c:v>
                </c:pt>
                <c:pt idx="56">
                  <c:v>3.251093378238901E-5</c:v>
                </c:pt>
                <c:pt idx="57">
                  <c:v>3.203386022891931E-5</c:v>
                </c:pt>
                <c:pt idx="58">
                  <c:v>3.1571764957585109E-5</c:v>
                </c:pt>
                <c:pt idx="59">
                  <c:v>3.1123935599755181E-5</c:v>
                </c:pt>
                <c:pt idx="60">
                  <c:v>3.0689704803876411E-5</c:v>
                </c:pt>
                <c:pt idx="61">
                  <c:v>3.0268446709641881E-5</c:v>
                </c:pt>
                <c:pt idx="62">
                  <c:v>2.9859573749954881E-5</c:v>
                </c:pt>
                <c:pt idx="63">
                  <c:v>2.9462533745562681E-5</c:v>
                </c:pt>
                <c:pt idx="64">
                  <c:v>2.9076807261481878E-5</c:v>
                </c:pt>
                <c:pt idx="65">
                  <c:v>2.8701905198009619E-5</c:v>
                </c:pt>
                <c:pt idx="66">
                  <c:v>2.8337366592314952E-5</c:v>
                </c:pt>
                <c:pt idx="67">
                  <c:v>2.7982756609367813E-5</c:v>
                </c:pt>
                <c:pt idx="68">
                  <c:v>2.7637664703392923E-5</c:v>
                </c:pt>
                <c:pt idx="69">
                  <c:v>2.7301702933139198E-5</c:v>
                </c:pt>
                <c:pt idx="70">
                  <c:v>2.6974504416112787E-5</c:v>
                </c:pt>
                <c:pt idx="71">
                  <c:v>2.665572190853501E-5</c:v>
                </c:pt>
                <c:pt idx="72">
                  <c:v>2.6345026499218462E-5</c:v>
                </c:pt>
                <c:pt idx="73">
                  <c:v>2.6042106406803249E-5</c:v>
                </c:pt>
                <c:pt idx="74">
                  <c:v>2.5746665870904463E-5</c:v>
                </c:pt>
                <c:pt idx="75">
                  <c:v>2.5458424128697297E-5</c:v>
                </c:pt>
                <c:pt idx="76">
                  <c:v>2.5177114469332924E-5</c:v>
                </c:pt>
                <c:pt idx="77">
                  <c:v>2.4902483359341813E-5</c:v>
                </c:pt>
                <c:pt idx="78">
                  <c:v>2.4634289632864148E-5</c:v>
                </c:pt>
                <c:pt idx="79">
                  <c:v>2.4372303741150792E-5</c:v>
                </c:pt>
                <c:pt idx="80">
                  <c:v>2.4116307056319038E-5</c:v>
                </c:pt>
                <c:pt idx="81">
                  <c:v>2.3866091224823321E-5</c:v>
                </c:pt>
                <c:pt idx="82">
                  <c:v>2.3621457566539318E-5</c:v>
                </c:pt>
                <c:pt idx="83">
                  <c:v>2.3382216515732512E-5</c:v>
                </c:pt>
                <c:pt idx="84">
                  <c:v>2.3148187100538261E-5</c:v>
                </c:pt>
                <c:pt idx="85">
                  <c:v>2.2919196457878728E-5</c:v>
                </c:pt>
                <c:pt idx="86">
                  <c:v>2.2695079381027117E-5</c:v>
                </c:pt>
                <c:pt idx="87">
                  <c:v>2.2475677897274262E-5</c:v>
                </c:pt>
                <c:pt idx="88">
                  <c:v>2.2260840873379244E-5</c:v>
                </c:pt>
                <c:pt idx="89">
                  <c:v>2.2050423646686722E-5</c:v>
                </c:pt>
                <c:pt idx="90">
                  <c:v>2.184428767997902E-5</c:v>
                </c:pt>
                <c:pt idx="91">
                  <c:v>2.164230023829226E-5</c:v>
                </c:pt>
                <c:pt idx="92">
                  <c:v>2.1444334086079134E-5</c:v>
                </c:pt>
                <c:pt idx="93">
                  <c:v>2.1250267203233387E-5</c:v>
                </c:pt>
                <c:pt idx="94">
                  <c:v>2.1059982518614942E-5</c:v>
                </c:pt>
                <c:pt idx="95">
                  <c:v>2.087336765982684E-5</c:v>
                </c:pt>
                <c:pt idx="96">
                  <c:v>2.0690314718094308E-5</c:v>
                </c:pt>
                <c:pt idx="97">
                  <c:v>2.0510720027190064E-5</c:v>
                </c:pt>
                <c:pt idx="98">
                  <c:v>2.0334483955433073E-5</c:v>
                </c:pt>
                <c:pt idx="99">
                  <c:v>2.0161510709864727E-5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'Ex 3.3'!$G$7</c:f>
              <c:strCache>
                <c:ptCount val="1"/>
                <c:pt idx="0">
                  <c:v>Weib2 h(t)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3.3'!$G$8:$G$107</c:f>
              <c:numCache>
                <c:formatCode>General</c:formatCode>
                <c:ptCount val="100"/>
                <c:pt idx="0">
                  <c:v>1.9736408980419258E-11</c:v>
                </c:pt>
                <c:pt idx="1">
                  <c:v>6.3156508737341625E-10</c:v>
                </c:pt>
                <c:pt idx="2">
                  <c:v>4.7959473822418775E-9</c:v>
                </c:pt>
                <c:pt idx="3">
                  <c:v>2.021008279594932E-8</c:v>
                </c:pt>
                <c:pt idx="4">
                  <c:v>6.167627806381016E-8</c:v>
                </c:pt>
                <c:pt idx="5">
                  <c:v>1.5347031623174008E-7</c:v>
                </c:pt>
                <c:pt idx="6">
                  <c:v>3.3170982573390661E-7</c:v>
                </c:pt>
                <c:pt idx="7">
                  <c:v>6.4672264947037824E-7</c:v>
                </c:pt>
                <c:pt idx="8">
                  <c:v>1.1654152138847769E-6</c:v>
                </c:pt>
                <c:pt idx="9">
                  <c:v>1.9736408980419251E-6</c:v>
                </c:pt>
                <c:pt idx="10">
                  <c:v>3.1785684027055029E-6</c:v>
                </c:pt>
                <c:pt idx="11">
                  <c:v>4.9110501194156826E-6</c:v>
                </c:pt>
                <c:pt idx="12">
                  <c:v>7.327990499566806E-6</c:v>
                </c:pt>
                <c:pt idx="13">
                  <c:v>1.0614714423485012E-5</c:v>
                </c:pt>
                <c:pt idx="14">
                  <c:v>1.498733556950587E-5</c:v>
                </c:pt>
                <c:pt idx="15">
                  <c:v>2.0695124783052104E-5</c:v>
                </c:pt>
                <c:pt idx="16">
                  <c:v>2.8022878445711134E-5</c:v>
                </c:pt>
                <c:pt idx="17">
                  <c:v>3.7293286844312859E-5</c:v>
                </c:pt>
                <c:pt idx="18">
                  <c:v>4.8869302540007148E-5</c:v>
                </c:pt>
                <c:pt idx="19">
                  <c:v>6.3156508737341604E-5</c:v>
                </c:pt>
                <c:pt idx="20">
                  <c:v>8.0605487653339264E-5</c:v>
                </c:pt>
                <c:pt idx="21">
                  <c:v>1.0171418888657609E-4</c:v>
                </c:pt>
                <c:pt idx="22">
                  <c:v>1.2703029778625869E-4</c:v>
                </c:pt>
                <c:pt idx="23">
                  <c:v>1.5715360382130184E-4</c:v>
                </c:pt>
                <c:pt idx="24">
                  <c:v>1.927383689494068E-4</c:v>
                </c:pt>
                <c:pt idx="25">
                  <c:v>2.3449569598613779E-4</c:v>
                </c:pt>
                <c:pt idx="26">
                  <c:v>2.8319589697400085E-4</c:v>
                </c:pt>
                <c:pt idx="27">
                  <c:v>3.3967086155152037E-4</c:v>
                </c:pt>
                <c:pt idx="28">
                  <c:v>4.0481642532231736E-4</c:v>
                </c:pt>
                <c:pt idx="29">
                  <c:v>4.7959473822418785E-4</c:v>
                </c:pt>
                <c:pt idx="30">
                  <c:v>5.6503663289817906E-4</c:v>
                </c:pt>
                <c:pt idx="31">
                  <c:v>6.6224399305766732E-4</c:v>
                </c:pt>
                <c:pt idx="32">
                  <c:v>7.7239212185743701E-4</c:v>
                </c:pt>
                <c:pt idx="33">
                  <c:v>8.967321102627563E-4</c:v>
                </c:pt>
                <c:pt idx="34">
                  <c:v>1.0365932054184576E-3</c:v>
                </c:pt>
                <c:pt idx="35">
                  <c:v>1.1933851790180115E-3</c:v>
                </c:pt>
                <c:pt idx="36">
                  <c:v>1.368600695672607E-3</c:v>
                </c:pt>
                <c:pt idx="37">
                  <c:v>1.5638176812802287E-3</c:v>
                </c:pt>
                <c:pt idx="38">
                  <c:v>1.780701691394734E-3</c:v>
                </c:pt>
                <c:pt idx="39">
                  <c:v>2.0210082795949313E-3</c:v>
                </c:pt>
                <c:pt idx="40">
                  <c:v>2.2865853658536584E-3</c:v>
                </c:pt>
                <c:pt idx="41">
                  <c:v>2.5793756049068564E-3</c:v>
                </c:pt>
                <c:pt idx="42">
                  <c:v>2.9014187546226532E-3</c:v>
                </c:pt>
                <c:pt idx="43">
                  <c:v>3.254854044370435E-3</c:v>
                </c:pt>
                <c:pt idx="44">
                  <c:v>3.6419225433899282E-3</c:v>
                </c:pt>
                <c:pt idx="45">
                  <c:v>4.064969529160278E-3</c:v>
                </c:pt>
                <c:pt idx="46">
                  <c:v>4.5264468557691161E-3</c:v>
                </c:pt>
                <c:pt idx="47">
                  <c:v>5.0289153222816589E-3</c:v>
                </c:pt>
                <c:pt idx="48">
                  <c:v>5.5750470411097645E-3</c:v>
                </c:pt>
                <c:pt idx="49">
                  <c:v>6.1676278063810177E-3</c:v>
                </c:pt>
                <c:pt idx="50">
                  <c:v>6.8095594623078072E-3</c:v>
                </c:pt>
                <c:pt idx="51">
                  <c:v>7.5038622715564093E-3</c:v>
                </c:pt>
                <c:pt idx="52">
                  <c:v>8.2536772836160587E-3</c:v>
                </c:pt>
                <c:pt idx="53">
                  <c:v>9.0622687031680273E-3</c:v>
                </c:pt>
                <c:pt idx="54">
                  <c:v>9.9330262584546962E-3</c:v>
                </c:pt>
                <c:pt idx="55">
                  <c:v>1.0869467569648652E-2</c:v>
                </c:pt>
                <c:pt idx="56">
                  <c:v>1.1875240517221731E-2</c:v>
                </c:pt>
                <c:pt idx="57">
                  <c:v>1.2954125610314155E-2</c:v>
                </c:pt>
                <c:pt idx="58">
                  <c:v>1.4110038355103537E-2</c:v>
                </c:pt>
                <c:pt idx="59">
                  <c:v>1.5347031623174011E-2</c:v>
                </c:pt>
                <c:pt idx="60">
                  <c:v>1.6669298019885287E-2</c:v>
                </c:pt>
                <c:pt idx="61">
                  <c:v>1.808117225274173E-2</c:v>
                </c:pt>
                <c:pt idx="62">
                  <c:v>1.9587133499761444E-2</c:v>
                </c:pt>
                <c:pt idx="63">
                  <c:v>2.1191807777845354E-2</c:v>
                </c:pt>
                <c:pt idx="64">
                  <c:v>2.2899970311146278E-2</c:v>
                </c:pt>
                <c:pt idx="65">
                  <c:v>2.4716547899437984E-2</c:v>
                </c:pt>
                <c:pt idx="66">
                  <c:v>2.66466212864843E-2</c:v>
                </c:pt>
                <c:pt idx="67">
                  <c:v>2.8695427528408202E-2</c:v>
                </c:pt>
                <c:pt idx="68">
                  <c:v>3.0868362362060836E-2</c:v>
                </c:pt>
                <c:pt idx="69">
                  <c:v>3.3170982573390642E-2</c:v>
                </c:pt>
                <c:pt idx="70">
                  <c:v>3.5609008365812413E-2</c:v>
                </c:pt>
                <c:pt idx="71">
                  <c:v>3.8188325728576368E-2</c:v>
                </c:pt>
                <c:pt idx="72">
                  <c:v>4.0914988805137255E-2</c:v>
                </c:pt>
                <c:pt idx="73">
                  <c:v>4.3795222261523423E-2</c:v>
                </c:pt>
                <c:pt idx="74">
                  <c:v>4.6835423654705867E-2</c:v>
                </c:pt>
                <c:pt idx="75">
                  <c:v>5.004216580096732E-2</c:v>
                </c:pt>
                <c:pt idx="76">
                  <c:v>5.3422199144271341E-2</c:v>
                </c:pt>
                <c:pt idx="77">
                  <c:v>5.6982454124631488E-2</c:v>
                </c:pt>
                <c:pt idx="78">
                  <c:v>6.0730043546480129E-2</c:v>
                </c:pt>
                <c:pt idx="79">
                  <c:v>6.4672264947037802E-2</c:v>
                </c:pt>
                <c:pt idx="80">
                  <c:v>6.8816602964682172E-2</c:v>
                </c:pt>
                <c:pt idx="81">
                  <c:v>7.3170731707317069E-2</c:v>
                </c:pt>
                <c:pt idx="82">
                  <c:v>7.7742517120741636E-2</c:v>
                </c:pt>
                <c:pt idx="83">
                  <c:v>8.2540019357019406E-2</c:v>
                </c:pt>
                <c:pt idx="84">
                  <c:v>8.7571495142847317E-2</c:v>
                </c:pt>
                <c:pt idx="85">
                  <c:v>9.2845400147924903E-2</c:v>
                </c:pt>
                <c:pt idx="86">
                  <c:v>9.837039135332315E-2</c:v>
                </c:pt>
                <c:pt idx="87">
                  <c:v>0.10415532941985392</c:v>
                </c:pt>
                <c:pt idx="88">
                  <c:v>0.11020928105643862</c:v>
                </c:pt>
                <c:pt idx="89">
                  <c:v>0.1165415213884777</c:v>
                </c:pt>
                <c:pt idx="90">
                  <c:v>0.12316153632621939</c:v>
                </c:pt>
                <c:pt idx="91">
                  <c:v>0.1300790249331289</c:v>
                </c:pt>
                <c:pt idx="92">
                  <c:v>0.13730390179425742</c:v>
                </c:pt>
                <c:pt idx="93">
                  <c:v>0.14484629938461172</c:v>
                </c:pt>
                <c:pt idx="94">
                  <c:v>0.15271657043752224</c:v>
                </c:pt>
                <c:pt idx="95">
                  <c:v>0.16092529031301309</c:v>
                </c:pt>
                <c:pt idx="96">
                  <c:v>0.16948325936617056</c:v>
                </c:pt>
                <c:pt idx="97">
                  <c:v>0.17840150531551247</c:v>
                </c:pt>
                <c:pt idx="98">
                  <c:v>0.18769128561135717</c:v>
                </c:pt>
                <c:pt idx="99">
                  <c:v>0.19736408980419257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'Ex 3.3'!$H$7</c:f>
              <c:strCache>
                <c:ptCount val="1"/>
                <c:pt idx="0">
                  <c:v>Weib h(t)</c:v>
                </c:pt>
              </c:strCache>
            </c:strRef>
          </c:tx>
          <c:marker>
            <c:symbol val="none"/>
          </c:marker>
          <c:xVal>
            <c:numRef>
              <c:f>'Ex 3.3'!$B$8:$B$107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3.3'!$H$8:$H$107</c:f>
              <c:numCache>
                <c:formatCode>General</c:formatCode>
                <c:ptCount val="100"/>
                <c:pt idx="0">
                  <c:v>1.0104691975787831E-3</c:v>
                </c:pt>
                <c:pt idx="1">
                  <c:v>5.6059350766478225E-4</c:v>
                </c:pt>
                <c:pt idx="2">
                  <c:v>3.9716891330952294E-4</c:v>
                </c:pt>
                <c:pt idx="3">
                  <c:v>3.1102858087226297E-4</c:v>
                </c:pt>
                <c:pt idx="4">
                  <c:v>2.5733725699973053E-4</c:v>
                </c:pt>
                <c:pt idx="5">
                  <c:v>2.2049406032913227E-4</c:v>
                </c:pt>
                <c:pt idx="6">
                  <c:v>1.936129648059739E-4</c:v>
                </c:pt>
                <c:pt idx="7">
                  <c:v>1.731894195422454E-4</c:v>
                </c:pt>
                <c:pt idx="8">
                  <c:v>1.5727045985944693E-4</c:v>
                </c:pt>
                <c:pt idx="9">
                  <c:v>1.4470620603668609E-4</c:v>
                </c:pt>
                <c:pt idx="10">
                  <c:v>1.3480384246702793E-4</c:v>
                </c:pt>
                <c:pt idx="11">
                  <c:v>1.2715264618728164E-4</c:v>
                </c:pt>
                <c:pt idx="12">
                  <c:v>1.2152933617479703E-4</c:v>
                </c:pt>
                <c:pt idx="13">
                  <c:v>1.1784420444800249E-4</c:v>
                </c:pt>
                <c:pt idx="14">
                  <c:v>1.1610930066925915E-4</c:v>
                </c:pt>
                <c:pt idx="15">
                  <c:v>1.1641917933329116E-4</c:v>
                </c:pt>
                <c:pt idx="16">
                  <c:v>1.1893912289616041E-4</c:v>
                </c:pt>
                <c:pt idx="17">
                  <c:v>1.2389798283156484E-4</c:v>
                </c:pt>
                <c:pt idx="18">
                  <c:v>1.3158396656395838E-4</c:v>
                </c:pt>
                <c:pt idx="19">
                  <c:v>1.423423572112288E-4</c:v>
                </c:pt>
                <c:pt idx="20">
                  <c:v>1.5657453324143566E-4</c:v>
                </c:pt>
                <c:pt idx="21">
                  <c:v>1.7473788181374375E-4</c:v>
                </c:pt>
                <c:pt idx="22">
                  <c:v>1.9734633871111481E-4</c:v>
                </c:pt>
                <c:pt idx="23">
                  <c:v>2.2497137542817832E-4</c:v>
                </c:pt>
                <c:pt idx="24">
                  <c:v>2.58243310502405E-4</c:v>
                </c:pt>
                <c:pt idx="25">
                  <c:v>2.9785285940128921E-4</c:v>
                </c:pt>
                <c:pt idx="26">
                  <c:v>3.4455286226493375E-4</c:v>
                </c:pt>
                <c:pt idx="27">
                  <c:v>3.9916014586982449E-4</c:v>
                </c:pt>
                <c:pt idx="28">
                  <c:v>4.6255748802336569E-4</c:v>
                </c:pt>
                <c:pt idx="29">
                  <c:v>5.3569566093928603E-4</c:v>
                </c:pt>
                <c:pt idx="30">
                  <c:v>6.1959553609733104E-4</c:v>
                </c:pt>
                <c:pt idx="31">
                  <c:v>7.1535023739341852E-4</c:v>
                </c:pt>
                <c:pt idx="32">
                  <c:v>8.2412733253247369E-4</c:v>
                </c:pt>
                <c:pt idx="33">
                  <c:v>9.4717105494139444E-4</c:v>
                </c:pt>
                <c:pt idx="34">
                  <c:v>1.0858045502155681E-3</c:v>
                </c:pt>
                <c:pt idx="35">
                  <c:v>1.241432142420597E-3</c:v>
                </c:pt>
                <c:pt idx="36">
                  <c:v>1.4155416165655909E-3</c:v>
                </c:pt>
                <c:pt idx="37">
                  <c:v>1.609706514326891E-3</c:v>
                </c:pt>
                <c:pt idx="38">
                  <c:v>1.8255884406902646E-3</c:v>
                </c:pt>
                <c:pt idx="39">
                  <c:v>2.0649393796381391E-3</c:v>
                </c:pt>
                <c:pt idx="40">
                  <c:v>2.3296040173678271E-3</c:v>
                </c:pt>
                <c:pt idx="41">
                  <c:v>2.6215220718101978E-3</c:v>
                </c:pt>
                <c:pt idx="42">
                  <c:v>2.9427306274433167E-3</c:v>
                </c:pt>
                <c:pt idx="43">
                  <c:v>3.2953664745752559E-3</c:v>
                </c:pt>
                <c:pt idx="44">
                  <c:v>3.6816684524146109E-3</c:v>
                </c:pt>
                <c:pt idx="45">
                  <c:v>4.1039797953637252E-3</c:v>
                </c:pt>
                <c:pt idx="46">
                  <c:v>4.5647504820641518E-3</c:v>
                </c:pt>
                <c:pt idx="47">
                  <c:v>5.066539586800989E-3</c:v>
                </c:pt>
                <c:pt idx="48">
                  <c:v>5.6120176329357372E-3</c:v>
                </c:pt>
                <c:pt idx="49">
                  <c:v>6.2039689480894149E-3</c:v>
                </c:pt>
                <c:pt idx="50">
                  <c:v>6.8452940208404535E-3</c:v>
                </c:pt>
                <c:pt idx="51">
                  <c:v>7.539011858737542E-3</c:v>
                </c:pt>
                <c:pt idx="52">
                  <c:v>8.2882623474572203E-3</c:v>
                </c:pt>
                <c:pt idx="53">
                  <c:v>9.0963086109608002E-3</c:v>
                </c:pt>
                <c:pt idx="54">
                  <c:v>9.9665393725259788E-3</c:v>
                </c:pt>
                <c:pt idx="55">
                  <c:v>1.0902471316546029E-2</c:v>
                </c:pt>
                <c:pt idx="56">
                  <c:v>1.1907751451004121E-2</c:v>
                </c:pt>
                <c:pt idx="57">
                  <c:v>1.2986159470543076E-2</c:v>
                </c:pt>
                <c:pt idx="58">
                  <c:v>1.4141610120061121E-2</c:v>
                </c:pt>
                <c:pt idx="59">
                  <c:v>1.5378155558773766E-2</c:v>
                </c:pt>
                <c:pt idx="60">
                  <c:v>1.6699987724689162E-2</c:v>
                </c:pt>
                <c:pt idx="61">
                  <c:v>1.8111440699451371E-2</c:v>
                </c:pt>
                <c:pt idx="62">
                  <c:v>1.9616993073511398E-2</c:v>
                </c:pt>
                <c:pt idx="63">
                  <c:v>2.1221270311590917E-2</c:v>
                </c:pt>
                <c:pt idx="64">
                  <c:v>2.292904711840776E-2</c:v>
                </c:pt>
                <c:pt idx="65">
                  <c:v>2.4745249804635994E-2</c:v>
                </c:pt>
                <c:pt idx="66">
                  <c:v>2.6674958653076616E-2</c:v>
                </c:pt>
                <c:pt idx="67">
                  <c:v>2.872341028501757E-2</c:v>
                </c:pt>
                <c:pt idx="68">
                  <c:v>3.089600002676423E-2</c:v>
                </c:pt>
                <c:pt idx="69">
                  <c:v>3.3198284276323785E-2</c:v>
                </c:pt>
                <c:pt idx="70">
                  <c:v>3.5635982870228525E-2</c:v>
                </c:pt>
                <c:pt idx="71">
                  <c:v>3.8214981450484901E-2</c:v>
                </c:pt>
                <c:pt idx="72">
                  <c:v>4.0941333831636471E-2</c:v>
                </c:pt>
                <c:pt idx="73">
                  <c:v>4.3821264367930227E-2</c:v>
                </c:pt>
                <c:pt idx="74">
                  <c:v>4.6861170320576774E-2</c:v>
                </c:pt>
                <c:pt idx="75">
                  <c:v>5.0067624225096016E-2</c:v>
                </c:pt>
                <c:pt idx="76">
                  <c:v>5.3447376258740673E-2</c:v>
                </c:pt>
                <c:pt idx="77">
                  <c:v>5.7007356607990826E-2</c:v>
                </c:pt>
                <c:pt idx="78">
                  <c:v>6.0754677836112991E-2</c:v>
                </c:pt>
                <c:pt idx="79">
                  <c:v>6.4696637250778954E-2</c:v>
                </c:pt>
                <c:pt idx="80">
                  <c:v>6.8840719271738487E-2</c:v>
                </c:pt>
                <c:pt idx="81">
                  <c:v>7.3194597798541886E-2</c:v>
                </c:pt>
                <c:pt idx="82">
                  <c:v>7.7766138578308178E-2</c:v>
                </c:pt>
                <c:pt idx="83">
                  <c:v>8.2563401573535145E-2</c:v>
                </c:pt>
                <c:pt idx="84">
                  <c:v>8.7594643329947861E-2</c:v>
                </c:pt>
                <c:pt idx="85">
                  <c:v>9.2868319344382777E-2</c:v>
                </c:pt>
                <c:pt idx="86">
                  <c:v>9.8393086432704183E-2</c:v>
                </c:pt>
                <c:pt idx="87">
                  <c:v>0.10417780509775119</c:v>
                </c:pt>
                <c:pt idx="88">
                  <c:v>0.110231541897312</c:v>
                </c:pt>
                <c:pt idx="89">
                  <c:v>0.11656357181212439</c:v>
                </c:pt>
                <c:pt idx="90">
                  <c:v>0.12318338061389937</c:v>
                </c:pt>
                <c:pt idx="91">
                  <c:v>0.13010066723336719</c:v>
                </c:pt>
                <c:pt idx="92">
                  <c:v>0.13732534612834349</c:v>
                </c:pt>
                <c:pt idx="93">
                  <c:v>0.14486754965181495</c:v>
                </c:pt>
                <c:pt idx="94">
                  <c:v>0.15273763042004085</c:v>
                </c:pt>
                <c:pt idx="95">
                  <c:v>0.16094616368067291</c:v>
                </c:pt>
                <c:pt idx="96">
                  <c:v>0.16950394968088867</c:v>
                </c:pt>
                <c:pt idx="97">
                  <c:v>0.17842201603553964</c:v>
                </c:pt>
                <c:pt idx="98">
                  <c:v>0.18771162009531261</c:v>
                </c:pt>
                <c:pt idx="99">
                  <c:v>0.19738425131490242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52160"/>
        <c:axId val="283454080"/>
      </c:scatterChart>
      <c:valAx>
        <c:axId val="28345216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283454080"/>
        <c:crosses val="autoZero"/>
        <c:crossBetween val="midCat"/>
      </c:valAx>
      <c:valAx>
        <c:axId val="283454080"/>
        <c:scaling>
          <c:logBase val="10"/>
          <c:orientation val="minMax"/>
          <c:max val="1"/>
          <c:min val="1.000000000000006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283452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5</xdr:row>
      <xdr:rowOff>76200</xdr:rowOff>
    </xdr:from>
    <xdr:to>
      <xdr:col>13</xdr:col>
      <xdr:colOff>285750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276225</xdr:colOff>
      <xdr:row>23</xdr:row>
      <xdr:rowOff>47625</xdr:rowOff>
    </xdr:from>
    <xdr:to>
      <xdr:col>13</xdr:col>
      <xdr:colOff>276225</xdr:colOff>
      <xdr:row>40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5</xdr:row>
      <xdr:rowOff>76200</xdr:rowOff>
    </xdr:from>
    <xdr:to>
      <xdr:col>18</xdr:col>
      <xdr:colOff>257175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161925</xdr:colOff>
      <xdr:row>22</xdr:row>
      <xdr:rowOff>95250</xdr:rowOff>
    </xdr:from>
    <xdr:to>
      <xdr:col>18</xdr:col>
      <xdr:colOff>266700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504825</xdr:colOff>
      <xdr:row>5</xdr:row>
      <xdr:rowOff>85725</xdr:rowOff>
    </xdr:from>
    <xdr:to>
      <xdr:col>26</xdr:col>
      <xdr:colOff>200025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18</xdr:col>
      <xdr:colOff>542925</xdr:colOff>
      <xdr:row>22</xdr:row>
      <xdr:rowOff>142875</xdr:rowOff>
    </xdr:from>
    <xdr:to>
      <xdr:col>26</xdr:col>
      <xdr:colOff>238125</xdr:colOff>
      <xdr:row>39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400050</xdr:colOff>
      <xdr:row>6</xdr:row>
      <xdr:rowOff>114300</xdr:rowOff>
    </xdr:from>
    <xdr:to>
      <xdr:col>23</xdr:col>
      <xdr:colOff>95250</xdr:colOff>
      <xdr:row>23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400050</xdr:colOff>
      <xdr:row>24</xdr:row>
      <xdr:rowOff>19050</xdr:rowOff>
    </xdr:from>
    <xdr:to>
      <xdr:col>23</xdr:col>
      <xdr:colOff>95250</xdr:colOff>
      <xdr:row>41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23</xdr:col>
      <xdr:colOff>180975</xdr:colOff>
      <xdr:row>6</xdr:row>
      <xdr:rowOff>133350</xdr:rowOff>
    </xdr:from>
    <xdr:to>
      <xdr:col>30</xdr:col>
      <xdr:colOff>485775</xdr:colOff>
      <xdr:row>23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190500</xdr:colOff>
      <xdr:row>24</xdr:row>
      <xdr:rowOff>47625</xdr:rowOff>
    </xdr:from>
    <xdr:to>
      <xdr:col>30</xdr:col>
      <xdr:colOff>495300</xdr:colOff>
      <xdr:row>41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464344</xdr:colOff>
      <xdr:row>41</xdr:row>
      <xdr:rowOff>119063</xdr:rowOff>
    </xdr:from>
    <xdr:to>
      <xdr:col>23</xdr:col>
      <xdr:colOff>28575</xdr:colOff>
      <xdr:row>60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ability%20Statistics%20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1"/>
      <sheetName val="Ex2"/>
      <sheetName val="Ex3"/>
      <sheetName val="Ex5"/>
      <sheetName val="Ex6"/>
      <sheetName val="Ex7"/>
      <sheetName val="Ex8"/>
      <sheetName val="Ex9"/>
      <sheetName val="Ex10"/>
      <sheetName val="Ex11"/>
      <sheetName val="Ex13"/>
      <sheetName val="Ex12"/>
      <sheetName val="Ex14"/>
      <sheetName val="Ex15a"/>
      <sheetName val="Ex15b"/>
      <sheetName val="Ex16"/>
      <sheetName val="Ex17"/>
    </sheetNames>
    <sheetDataSet>
      <sheetData sheetId="0"/>
      <sheetData sheetId="1"/>
      <sheetData sheetId="2"/>
      <sheetData sheetId="3"/>
      <sheetData sheetId="4">
        <row r="7">
          <cell r="I7" t="str">
            <v>Weib1 F(t)</v>
          </cell>
          <cell r="J7" t="str">
            <v>Weib2 F(t)</v>
          </cell>
        </row>
        <row r="8">
          <cell r="B8">
            <v>1</v>
          </cell>
          <cell r="I8">
            <v>6.7138220952726035E-3</v>
          </cell>
          <cell r="J8">
            <v>3.2893687773594138E-12</v>
          </cell>
        </row>
        <row r="9">
          <cell r="B9">
            <v>2</v>
          </cell>
          <cell r="I9">
            <v>7.446706540307324E-3</v>
          </cell>
          <cell r="J9">
            <v>2.1052171117474927E-10</v>
          </cell>
        </row>
        <row r="10">
          <cell r="B10">
            <v>3</v>
          </cell>
          <cell r="I10">
            <v>7.91181784560957E-3</v>
          </cell>
          <cell r="J10">
            <v>2.3979737084900421E-9</v>
          </cell>
        </row>
        <row r="11">
          <cell r="B11">
            <v>4</v>
          </cell>
          <cell r="I11">
            <v>8.2592598934834172E-3</v>
          </cell>
          <cell r="J11">
            <v>1.3473388404960929E-8</v>
          </cell>
        </row>
        <row r="12">
          <cell r="B12">
            <v>5</v>
          </cell>
          <cell r="I12">
            <v>8.5391849599215641E-3</v>
          </cell>
          <cell r="J12">
            <v>5.1396897071676051E-8</v>
          </cell>
        </row>
        <row r="13">
          <cell r="B13">
            <v>6</v>
          </cell>
          <cell r="I13">
            <v>8.7748974760383236E-3</v>
          </cell>
          <cell r="J13">
            <v>1.5347030446477561E-7</v>
          </cell>
        </row>
        <row r="14">
          <cell r="B14">
            <v>7</v>
          </cell>
          <cell r="I14">
            <v>8.979235604171576E-3</v>
          </cell>
          <cell r="J14">
            <v>3.8699472182379679E-7</v>
          </cell>
        </row>
        <row r="15">
          <cell r="B15">
            <v>8</v>
          </cell>
          <cell r="I15">
            <v>9.160065794563188E-3</v>
          </cell>
          <cell r="J15">
            <v>8.6229649420843657E-7</v>
          </cell>
        </row>
        <row r="16">
          <cell r="B16">
            <v>9</v>
          </cell>
          <cell r="I16">
            <v>9.322575492975882E-3</v>
          </cell>
          <cell r="J16">
            <v>1.7481212928327494E-6</v>
          </cell>
        </row>
        <row r="17">
          <cell r="B17">
            <v>10</v>
          </cell>
          <cell r="I17">
            <v>9.4703751867892816E-3</v>
          </cell>
          <cell r="J17">
            <v>3.2893960866253735E-6</v>
          </cell>
        </row>
        <row r="18">
          <cell r="B18">
            <v>11</v>
          </cell>
          <cell r="I18">
            <v>9.6060840543136239E-3</v>
          </cell>
          <cell r="J18">
            <v>5.8273584258028421E-6</v>
          </cell>
        </row>
        <row r="19">
          <cell r="B19">
            <v>12</v>
          </cell>
          <cell r="I19">
            <v>9.7316655548377318E-3</v>
          </cell>
          <cell r="J19">
            <v>9.8220520021730096E-6</v>
          </cell>
        </row>
        <row r="20">
          <cell r="B20">
            <v>13</v>
          </cell>
          <cell r="I20">
            <v>9.8486313932006908E-3</v>
          </cell>
          <cell r="J20">
            <v>1.5877186705148816E-5</v>
          </cell>
        </row>
        <row r="21">
          <cell r="B21">
            <v>14</v>
          </cell>
          <cell r="I21">
            <v>9.9581714996757054E-3</v>
          </cell>
          <cell r="J21">
            <v>2.4767360272015537E-5</v>
          </cell>
        </row>
        <row r="22">
          <cell r="B22">
            <v>15</v>
          </cell>
          <cell r="I22">
            <v>1.0061240155711526E-2</v>
          </cell>
          <cell r="J22">
            <v>3.7467636994303888E-5</v>
          </cell>
        </row>
        <row r="23">
          <cell r="B23">
            <v>16</v>
          </cell>
          <cell r="I23">
            <v>1.0158614957764933E-2</v>
          </cell>
          <cell r="J23">
            <v>5.5185476647068299E-5</v>
          </cell>
        </row>
        <row r="24">
          <cell r="B24">
            <v>17</v>
          </cell>
          <cell r="I24">
            <v>1.0250938323947079E-2</v>
          </cell>
          <cell r="J24">
            <v>7.9395003646065554E-5</v>
          </cell>
        </row>
        <row r="25">
          <cell r="B25">
            <v>18</v>
          </cell>
          <cell r="I25">
            <v>1.0338747420643557E-2</v>
          </cell>
          <cell r="J25">
            <v>1.1187360221476261E-4</v>
          </cell>
        </row>
        <row r="26">
          <cell r="B26">
            <v>19</v>
          </cell>
          <cell r="I26">
            <v>1.042249619493163E-2</v>
          </cell>
          <cell r="J26">
            <v>1.5474081778110715E-4</v>
          </cell>
        </row>
        <row r="27">
          <cell r="B27">
            <v>20</v>
          </cell>
          <cell r="I27">
            <v>1.0502571895494084E-2</v>
          </cell>
          <cell r="J27">
            <v>2.10499537653841E-4</v>
          </cell>
        </row>
        <row r="28">
          <cell r="B28">
            <v>21</v>
          </cell>
          <cell r="I28">
            <v>1.0579307663773352E-2</v>
          </cell>
          <cell r="J28">
            <v>2.8207941490532296E-4</v>
          </cell>
        </row>
        <row r="29">
          <cell r="B29">
            <v>22</v>
          </cell>
          <cell r="I29">
            <v>1.0652992270332895E-2</v>
          </cell>
          <cell r="J29">
            <v>3.7288248795563916E-4</v>
          </cell>
        </row>
        <row r="30">
          <cell r="B30">
            <v>23</v>
          </cell>
          <cell r="I30">
            <v>1.0723877742399246E-2</v>
          </cell>
          <cell r="J30">
            <v>4.8683093419366053E-4</v>
          </cell>
        </row>
        <row r="31">
          <cell r="B31">
            <v>24</v>
          </cell>
          <cell r="I31">
            <v>1.0792185410037236E-2</v>
          </cell>
          <cell r="J31">
            <v>6.2841687863723905E-4</v>
          </cell>
        </row>
        <row r="32">
          <cell r="B32">
            <v>25</v>
          </cell>
          <cell r="I32">
            <v>1.0858110750247785E-2</v>
          </cell>
          <cell r="J32">
            <v>8.0275415763109148E-4</v>
          </cell>
        </row>
        <row r="33">
          <cell r="B33">
            <v>26</v>
          </cell>
          <cell r="I33">
            <v>1.0921827305937049E-2</v>
          </cell>
          <cell r="J33">
            <v>1.0156319123720836E-3</v>
          </cell>
        </row>
        <row r="34">
          <cell r="B34">
            <v>27</v>
          </cell>
          <cell r="I34">
            <v>1.0983489884814346E-2</v>
          </cell>
          <cell r="J34">
            <v>1.2735698570658371E-3</v>
          </cell>
        </row>
        <row r="35">
          <cell r="B35">
            <v>28</v>
          </cell>
          <cell r="I35">
            <v>1.104323719199396E-2</v>
          </cell>
          <cell r="J35">
            <v>1.5838750311398808E-3</v>
          </cell>
        </row>
        <row r="36">
          <cell r="B36">
            <v>29</v>
          </cell>
          <cell r="I36">
            <v>1.110119401297216E-2</v>
          </cell>
          <cell r="J36">
            <v>1.9546998035356866E-3</v>
          </cell>
        </row>
        <row r="37">
          <cell r="B37">
            <v>30</v>
          </cell>
          <cell r="I37">
            <v>1.1157473036460974E-2</v>
          </cell>
          <cell r="J37">
            <v>2.3951008490014081E-3</v>
          </cell>
        </row>
        <row r="38">
          <cell r="B38">
            <v>31</v>
          </cell>
          <cell r="I38">
            <v>1.1212176386391492E-2</v>
          </cell>
          <cell r="J38">
            <v>2.9150987608429491E-3</v>
          </cell>
        </row>
        <row r="39">
          <cell r="B39">
            <v>32</v>
          </cell>
          <cell r="I39">
            <v>1.1265396917276682E-2</v>
          </cell>
          <cell r="J39">
            <v>3.5257379010797951E-3</v>
          </cell>
        </row>
        <row r="40">
          <cell r="B40">
            <v>33</v>
          </cell>
          <cell r="I40">
            <v>1.1317219315664873E-2</v>
          </cell>
          <cell r="J40">
            <v>4.2391460167402473E-3</v>
          </cell>
        </row>
        <row r="41">
          <cell r="B41">
            <v>34</v>
          </cell>
          <cell r="I41">
            <v>1.1367721041647738E-2</v>
          </cell>
          <cell r="J41">
            <v>5.0685930695033576E-3</v>
          </cell>
        </row>
        <row r="42">
          <cell r="B42">
            <v>35</v>
          </cell>
          <cell r="I42">
            <v>1.1416973137626685E-2</v>
          </cell>
          <cell r="J42">
            <v>6.02854863449509E-3</v>
          </cell>
        </row>
        <row r="43">
          <cell r="B43">
            <v>36</v>
          </cell>
          <cell r="I43">
            <v>1.1465040926272985E-2</v>
          </cell>
          <cell r="J43">
            <v>7.1347371223233758E-3</v>
          </cell>
        </row>
        <row r="44">
          <cell r="B44">
            <v>37</v>
          </cell>
          <cell r="I44">
            <v>1.1511984615491078E-2</v>
          </cell>
          <cell r="J44">
            <v>8.4041899660886044E-3</v>
          </cell>
        </row>
        <row r="45">
          <cell r="B45">
            <v>38</v>
          </cell>
          <cell r="I45">
            <v>1.1557859824932293E-2</v>
          </cell>
          <cell r="J45">
            <v>9.8552937919906825E-3</v>
          </cell>
        </row>
        <row r="46">
          <cell r="B46">
            <v>39</v>
          </cell>
          <cell r="I46">
            <v>1.1602718046008431E-2</v>
          </cell>
          <cell r="J46">
            <v>1.1507833458401784E-2</v>
          </cell>
        </row>
        <row r="47">
          <cell r="B47">
            <v>40</v>
          </cell>
          <cell r="I47">
            <v>1.1646607045281865E-2</v>
          </cell>
          <cell r="J47">
            <v>1.3383028704301969E-2</v>
          </cell>
        </row>
        <row r="48">
          <cell r="B48">
            <v>41</v>
          </cell>
          <cell r="I48">
            <v>1.1689571219428485E-2</v>
          </cell>
          <cell r="J48">
            <v>1.5503562994591547E-2</v>
          </cell>
        </row>
        <row r="49">
          <cell r="B49">
            <v>42</v>
          </cell>
          <cell r="I49">
            <v>1.173165190861869E-2</v>
          </cell>
          <cell r="J49">
            <v>1.7893602988260482E-2</v>
          </cell>
        </row>
        <row r="50">
          <cell r="B50">
            <v>43</v>
          </cell>
          <cell r="I50">
            <v>1.1772887674052157E-2</v>
          </cell>
          <cell r="J50">
            <v>2.0578806887547318E-2</v>
          </cell>
        </row>
        <row r="51">
          <cell r="B51">
            <v>44</v>
          </cell>
          <cell r="I51">
            <v>1.1813314544478426E-2</v>
          </cell>
          <cell r="J51">
            <v>2.3586319754537954E-2</v>
          </cell>
        </row>
        <row r="52">
          <cell r="B52">
            <v>45</v>
          </cell>
          <cell r="I52">
            <v>1.1852966235790241E-2</v>
          </cell>
          <cell r="J52">
            <v>2.6944753709387204E-2</v>
          </cell>
        </row>
        <row r="53">
          <cell r="B53">
            <v>46</v>
          </cell>
          <cell r="I53">
            <v>1.1891874347157994E-2</v>
          </cell>
          <cell r="J53">
            <v>3.0684150755643902E-2</v>
          </cell>
        </row>
        <row r="54">
          <cell r="B54">
            <v>47</v>
          </cell>
          <cell r="I54">
            <v>1.1930068536663674E-2</v>
          </cell>
          <cell r="J54">
            <v>3.4835925818146873E-2</v>
          </cell>
        </row>
        <row r="55">
          <cell r="B55">
            <v>48</v>
          </cell>
          <cell r="I55">
            <v>1.1967576678964864E-2</v>
          </cell>
          <cell r="J55">
            <v>3.9432787433895666E-2</v>
          </cell>
        </row>
        <row r="56">
          <cell r="B56">
            <v>49</v>
          </cell>
          <cell r="I56">
            <v>1.2004425007159258E-2</v>
          </cell>
          <cell r="J56">
            <v>4.4508633413657184E-2</v>
          </cell>
        </row>
        <row r="57">
          <cell r="B57">
            <v>50</v>
          </cell>
          <cell r="I57">
            <v>1.2040638240722212E-2</v>
          </cell>
          <cell r="J57">
            <v>5.0098418700636582E-2</v>
          </cell>
        </row>
        <row r="58">
          <cell r="B58">
            <v>51</v>
          </cell>
          <cell r="I58">
            <v>1.2076239701132696E-2</v>
          </cell>
          <cell r="J58">
            <v>5.6237992602476305E-2</v>
          </cell>
        </row>
        <row r="59">
          <cell r="B59">
            <v>52</v>
          </cell>
          <cell r="I59">
            <v>1.2111251416588975E-2</v>
          </cell>
          <cell r="J59">
            <v>6.2963902575725816E-2</v>
          </cell>
        </row>
        <row r="60">
          <cell r="B60">
            <v>53</v>
          </cell>
          <cell r="I60">
            <v>1.2145694217032932E-2</v>
          </cell>
          <cell r="J60">
            <v>7.0313161810691249E-2</v>
          </cell>
        </row>
        <row r="61">
          <cell r="B61">
            <v>54</v>
          </cell>
          <cell r="I61">
            <v>1.2179587820543625E-2</v>
          </cell>
          <cell r="J61">
            <v>7.8322978013476319E-2</v>
          </cell>
        </row>
        <row r="62">
          <cell r="B62">
            <v>55</v>
          </cell>
          <cell r="I62">
            <v>1.2212950912028564E-2</v>
          </cell>
          <cell r="J62">
            <v>8.7030441026408889E-2</v>
          </cell>
        </row>
        <row r="63">
          <cell r="B63">
            <v>56</v>
          </cell>
          <cell r="I63">
            <v>1.2245801215026053E-2</v>
          </cell>
          <cell r="J63">
            <v>9.6472167284106791E-2</v>
          </cell>
        </row>
        <row r="64">
          <cell r="B64">
            <v>57</v>
          </cell>
          <cell r="I64">
            <v>1.2278155557333137E-2</v>
          </cell>
          <cell r="J64">
            <v>0.10668389958676205</v>
          </cell>
        </row>
        <row r="65">
          <cell r="B65">
            <v>58</v>
          </cell>
          <cell r="I65">
            <v>1.231002993108854E-2</v>
          </cell>
          <cell r="J65">
            <v>0.1177000613012833</v>
          </cell>
        </row>
        <row r="66">
          <cell r="B66">
            <v>59</v>
          </cell>
          <cell r="I66">
            <v>1.2341439547865485E-2</v>
          </cell>
          <cell r="J66">
            <v>0.1295532648903075</v>
          </cell>
        </row>
        <row r="67">
          <cell r="B67">
            <v>60</v>
          </cell>
          <cell r="I67">
            <v>1.2372398889266445E-2</v>
          </cell>
          <cell r="J67">
            <v>0.14227377563257637</v>
          </cell>
        </row>
        <row r="68">
          <cell r="B68">
            <v>61</v>
          </cell>
          <cell r="I68">
            <v>1.2402921753455365E-2</v>
          </cell>
          <cell r="J68">
            <v>0.15588893254662306</v>
          </cell>
        </row>
        <row r="69">
          <cell r="B69">
            <v>62</v>
          </cell>
          <cell r="I69">
            <v>1.2433021298013935E-2</v>
          </cell>
          <cell r="J69">
            <v>0.17042252986980377</v>
          </cell>
        </row>
        <row r="70">
          <cell r="B70">
            <v>63</v>
          </cell>
          <cell r="I70">
            <v>1.2462710079467199E-2</v>
          </cell>
          <cell r="J70">
            <v>0.18589416397728253</v>
          </cell>
        </row>
        <row r="71">
          <cell r="B71">
            <v>64</v>
          </cell>
          <cell r="I71">
            <v>1.2492000089785238E-2</v>
          </cell>
          <cell r="J71">
            <v>0.20231855234409557</v>
          </cell>
        </row>
        <row r="72">
          <cell r="B72">
            <v>65</v>
          </cell>
          <cell r="I72">
            <v>1.252090279013629E-2</v>
          </cell>
          <cell r="J72">
            <v>0.21970483304202315</v>
          </cell>
        </row>
        <row r="73">
          <cell r="B73">
            <v>66</v>
          </cell>
          <cell r="I73">
            <v>1.254942914213597E-2</v>
          </cell>
          <cell r="J73">
            <v>0.23805585529470319</v>
          </cell>
        </row>
        <row r="74">
          <cell r="B74">
            <v>67</v>
          </cell>
          <cell r="I74">
            <v>1.2577589636814768E-2</v>
          </cell>
          <cell r="J74">
            <v>0.25736747374922242</v>
          </cell>
        </row>
        <row r="75">
          <cell r="B75">
            <v>68</v>
          </cell>
          <cell r="I75">
            <v>1.2605394321500762E-2</v>
          </cell>
          <cell r="J75">
            <v>0.27762786130564598</v>
          </cell>
        </row>
        <row r="76">
          <cell r="B76">
            <v>69</v>
          </cell>
          <cell r="I76">
            <v>1.2632852824795648E-2</v>
          </cell>
          <cell r="J76">
            <v>0.29881685750688536</v>
          </cell>
        </row>
        <row r="77">
          <cell r="B77">
            <v>70</v>
          </cell>
          <cell r="I77">
            <v>1.2659974379806482E-2</v>
          </cell>
          <cell r="J77">
            <v>0.32090537154238452</v>
          </cell>
        </row>
        <row r="78">
          <cell r="B78">
            <v>71</v>
          </cell>
          <cell r="I78">
            <v>1.2686767845775382E-2</v>
          </cell>
          <cell r="J78">
            <v>0.34385486075580962</v>
          </cell>
        </row>
        <row r="79">
          <cell r="B79">
            <v>72</v>
          </cell>
          <cell r="I79">
            <v>1.2713241728241176E-2</v>
          </cell>
          <cell r="J79">
            <v>0.36761690704876449</v>
          </cell>
        </row>
        <row r="80">
          <cell r="B80">
            <v>73</v>
          </cell>
          <cell r="I80">
            <v>1.2739404197849802E-2</v>
          </cell>
          <cell r="J80">
            <v>0.39213291460517374</v>
          </cell>
        </row>
        <row r="81">
          <cell r="B81">
            <v>74</v>
          </cell>
          <cell r="I81">
            <v>1.276526310792192E-2</v>
          </cell>
          <cell r="J81">
            <v>0.41733395277993479</v>
          </cell>
        </row>
        <row r="82">
          <cell r="B82">
            <v>75</v>
          </cell>
          <cell r="I82">
            <v>1.2790826010875334E-2</v>
          </cell>
          <cell r="J82">
            <v>0.44314076765160848</v>
          </cell>
        </row>
        <row r="83">
          <cell r="B83">
            <v>76</v>
          </cell>
          <cell r="I83">
            <v>1.2816100173590916E-2</v>
          </cell>
          <cell r="J83">
            <v>0.46946398448572324</v>
          </cell>
        </row>
        <row r="84">
          <cell r="B84">
            <v>77</v>
          </cell>
          <cell r="I84">
            <v>1.2841092591802883E-2</v>
          </cell>
          <cell r="J84">
            <v>0.49620452105800206</v>
          </cell>
        </row>
        <row r="85">
          <cell r="B85">
            <v>78</v>
          </cell>
          <cell r="I85">
            <v>1.2865810003587996E-2</v>
          </cell>
          <cell r="J85">
            <v>0.52325422833354218</v>
          </cell>
        </row>
        <row r="86">
          <cell r="B86">
            <v>79</v>
          </cell>
          <cell r="I86">
            <v>1.2890258902019114E-2</v>
          </cell>
          <cell r="J86">
            <v>0.55049677031210509</v>
          </cell>
        </row>
        <row r="87">
          <cell r="B87">
            <v>80</v>
          </cell>
          <cell r="I87">
            <v>1.2914445547047126E-2</v>
          </cell>
          <cell r="J87">
            <v>0.57780874890350087</v>
          </cell>
        </row>
        <row r="88">
          <cell r="B88">
            <v>81</v>
          </cell>
          <cell r="I88">
            <v>1.2938375976664918E-2</v>
          </cell>
          <cell r="J88">
            <v>0.60506107252534669</v>
          </cell>
        </row>
        <row r="89">
          <cell r="B89">
            <v>82</v>
          </cell>
          <cell r="I89">
            <v>1.2962056017406964E-2</v>
          </cell>
          <cell r="J89">
            <v>0.63212055882855767</v>
          </cell>
        </row>
        <row r="90">
          <cell r="B90">
            <v>83</v>
          </cell>
          <cell r="I90">
            <v>1.2985491294230322E-2</v>
          </cell>
          <cell r="J90">
            <v>0.65885175275012975</v>
          </cell>
        </row>
        <row r="91">
          <cell r="B91">
            <v>84</v>
          </cell>
          <cell r="I91">
            <v>1.3008687239821515E-2</v>
          </cell>
          <cell r="J91">
            <v>0.68511893125768797</v>
          </cell>
        </row>
        <row r="92">
          <cell r="B92">
            <v>85</v>
          </cell>
          <cell r="I92">
            <v>1.3031649103367848E-2</v>
          </cell>
          <cell r="J92">
            <v>0.71078825607047635</v>
          </cell>
        </row>
        <row r="93">
          <cell r="B93">
            <v>86</v>
          </cell>
          <cell r="I93">
            <v>1.3054381958831462E-2</v>
          </cell>
          <cell r="J93">
            <v>0.73573002579132385</v>
          </cell>
        </row>
        <row r="94">
          <cell r="B94">
            <v>87</v>
          </cell>
          <cell r="I94">
            <v>1.3076890712758082E-2</v>
          </cell>
          <cell r="J94">
            <v>0.75982096981451996</v>
          </cell>
        </row>
        <row r="95">
          <cell r="B95">
            <v>88</v>
          </cell>
          <cell r="I95">
            <v>1.3099180111653008E-2</v>
          </cell>
          <cell r="J95">
            <v>0.78294651869005483</v>
          </cell>
        </row>
        <row r="96">
          <cell r="B96">
            <v>89</v>
          </cell>
          <cell r="I96">
            <v>1.3121254748951872E-2</v>
          </cell>
          <cell r="J96">
            <v>0.80500297995139292</v>
          </cell>
        </row>
        <row r="97">
          <cell r="B97">
            <v>90</v>
          </cell>
          <cell r="I97">
            <v>1.3143119071613918E-2</v>
          </cell>
          <cell r="J97">
            <v>0.82589954535800425</v>
          </cell>
        </row>
        <row r="98">
          <cell r="B98">
            <v>91</v>
          </cell>
          <cell r="I98">
            <v>1.316477738636046E-2</v>
          </cell>
          <cell r="J98">
            <v>0.84556005560274927</v>
          </cell>
        </row>
        <row r="99">
          <cell r="B99">
            <v>92</v>
          </cell>
          <cell r="I99">
            <v>1.3186233865583707E-2</v>
          </cell>
          <cell r="J99">
            <v>0.86392445220350755</v>
          </cell>
        </row>
        <row r="100">
          <cell r="B100">
            <v>93</v>
          </cell>
          <cell r="I100">
            <v>1.3207492552943956E-2</v>
          </cell>
          <cell r="J100">
            <v>0.8809498537781435</v>
          </cell>
        </row>
        <row r="101">
          <cell r="B101">
            <v>94</v>
          </cell>
          <cell r="I101">
            <v>1.3228557368677119E-2</v>
          </cell>
          <cell r="J101">
            <v>0.89661120520766013</v>
          </cell>
        </row>
        <row r="102">
          <cell r="B102">
            <v>95</v>
          </cell>
          <cell r="I102">
            <v>1.3249432114629256E-2</v>
          </cell>
          <cell r="J102">
            <v>0.91090146307729325</v>
          </cell>
        </row>
        <row r="103">
          <cell r="B103">
            <v>96</v>
          </cell>
          <cell r="I103">
            <v>1.3270120479034753E-2</v>
          </cell>
          <cell r="J103">
            <v>0.92383129871871639</v>
          </cell>
        </row>
        <row r="104">
          <cell r="B104">
            <v>97</v>
          </cell>
          <cell r="I104">
            <v>1.3290626041054909E-2</v>
          </cell>
          <cell r="J104">
            <v>0.93542832034517442</v>
          </cell>
        </row>
        <row r="105">
          <cell r="B105">
            <v>98</v>
          </cell>
          <cell r="I105">
            <v>1.3310952275089716E-2</v>
          </cell>
          <cell r="J105">
            <v>0.94573583710727727</v>
          </cell>
        </row>
        <row r="106">
          <cell r="B106">
            <v>99</v>
          </cell>
          <cell r="I106">
            <v>1.333110255487735E-2</v>
          </cell>
          <cell r="J106">
            <v>0.95481120913393891</v>
          </cell>
        </row>
        <row r="107">
          <cell r="B107">
            <v>100</v>
          </cell>
          <cell r="I107">
            <v>1.3351080157394057E-2</v>
          </cell>
          <cell r="J107">
            <v>0.96272384737973382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zoomScaleNormal="100" workbookViewId="0">
      <selection activeCell="B3" sqref="B3"/>
    </sheetView>
  </sheetViews>
  <sheetFormatPr defaultRowHeight="12.75" x14ac:dyDescent="0.2"/>
  <cols>
    <col min="1" max="1" width="2.85546875" style="2" customWidth="1"/>
    <col min="2" max="2" width="9.140625" style="2"/>
    <col min="3" max="3" width="9.140625" style="2" customWidth="1"/>
    <col min="4" max="6" width="10" style="2" customWidth="1"/>
    <col min="7" max="7" width="11.42578125" style="2" customWidth="1"/>
    <col min="8" max="8" width="9.140625" style="6" customWidth="1"/>
    <col min="9" max="11" width="9.140625" style="7" customWidth="1"/>
    <col min="12" max="12" width="9.140625" style="2"/>
    <col min="13" max="13" width="11.42578125" style="2" customWidth="1"/>
    <col min="14" max="14" width="9.85546875" style="2" customWidth="1"/>
    <col min="15" max="16384" width="9.140625" style="2"/>
  </cols>
  <sheetData>
    <row r="1" spans="2:12" ht="15.75" x14ac:dyDescent="0.25">
      <c r="B1" s="1" t="s">
        <v>18</v>
      </c>
    </row>
    <row r="2" spans="2:12" x14ac:dyDescent="0.2">
      <c r="B2" s="2" t="s">
        <v>0</v>
      </c>
    </row>
    <row r="4" spans="2:12" ht="51" x14ac:dyDescent="0.2">
      <c r="B4" s="8"/>
      <c r="C4" s="8" t="s">
        <v>1</v>
      </c>
      <c r="D4" s="8" t="s">
        <v>2</v>
      </c>
      <c r="E4" s="8" t="s">
        <v>3</v>
      </c>
      <c r="F4" s="8" t="s">
        <v>4</v>
      </c>
      <c r="G4" s="8"/>
    </row>
    <row r="5" spans="2:12" x14ac:dyDescent="0.2">
      <c r="B5" s="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7"/>
      <c r="H5" s="18"/>
      <c r="I5" s="18"/>
      <c r="J5" s="18"/>
      <c r="K5" s="18"/>
      <c r="L5" s="4"/>
    </row>
    <row r="6" spans="2:12" x14ac:dyDescent="0.2">
      <c r="B6" s="2">
        <v>1</v>
      </c>
      <c r="C6" s="2">
        <v>7.0600000000000003E-3</v>
      </c>
      <c r="D6" s="2">
        <f>SUM(C$6:C6)</f>
        <v>7.0600000000000003E-3</v>
      </c>
      <c r="E6" s="2">
        <f>EXP(-D6)</f>
        <v>0.99296486325406741</v>
      </c>
      <c r="F6" s="2">
        <f>1-E6</f>
        <v>7.0351367459325909E-3</v>
      </c>
      <c r="G6" s="19"/>
      <c r="H6" s="12"/>
      <c r="I6" s="12"/>
    </row>
    <row r="7" spans="2:12" x14ac:dyDescent="0.2">
      <c r="B7" s="2">
        <v>2</v>
      </c>
      <c r="C7" s="2">
        <v>5.2999999999999998E-4</v>
      </c>
      <c r="D7" s="2">
        <f>SUM(C$6:C7)</f>
        <v>7.5900000000000004E-3</v>
      </c>
      <c r="E7" s="2">
        <f t="shared" ref="E7:E70" si="0">EXP(-D7)</f>
        <v>0.99243873131382276</v>
      </c>
      <c r="F7" s="2">
        <f t="shared" ref="F7:F70" si="1">1-E7</f>
        <v>7.561268686177236E-3</v>
      </c>
      <c r="G7" s="19"/>
      <c r="H7" s="7"/>
      <c r="I7" s="12"/>
    </row>
    <row r="8" spans="2:12" x14ac:dyDescent="0.2">
      <c r="B8" s="2">
        <v>3</v>
      </c>
      <c r="C8" s="2">
        <v>3.6000000000000002E-4</v>
      </c>
      <c r="D8" s="2">
        <f>SUM(C$6:C8)</f>
        <v>7.9500000000000005E-3</v>
      </c>
      <c r="E8" s="2">
        <f t="shared" si="0"/>
        <v>0.99208151767286301</v>
      </c>
      <c r="F8" s="2">
        <f t="shared" si="1"/>
        <v>7.9184823271369886E-3</v>
      </c>
      <c r="G8" s="19"/>
      <c r="H8" s="7"/>
      <c r="I8" s="12"/>
    </row>
    <row r="9" spans="2:12" x14ac:dyDescent="0.2">
      <c r="B9" s="2">
        <v>4</v>
      </c>
      <c r="C9" s="2">
        <v>2.7E-4</v>
      </c>
      <c r="D9" s="2">
        <f>SUM(C$6:C9)</f>
        <v>8.2199999999999999E-3</v>
      </c>
      <c r="E9" s="2">
        <f t="shared" si="0"/>
        <v>0.99181369182120838</v>
      </c>
      <c r="F9" s="2">
        <f t="shared" si="1"/>
        <v>8.1863081787916236E-3</v>
      </c>
      <c r="I9" s="12"/>
    </row>
    <row r="10" spans="2:12" x14ac:dyDescent="0.2">
      <c r="B10" s="2">
        <v>5</v>
      </c>
      <c r="C10" s="2">
        <v>2.2000000000000001E-4</v>
      </c>
      <c r="D10" s="2">
        <f>SUM(C$6:C10)</f>
        <v>8.4399999999999996E-3</v>
      </c>
      <c r="E10" s="2">
        <f t="shared" si="0"/>
        <v>0.99159551680913904</v>
      </c>
      <c r="F10" s="2">
        <f t="shared" si="1"/>
        <v>8.4044831908609563E-3</v>
      </c>
      <c r="I10" s="12"/>
    </row>
    <row r="11" spans="2:12" x14ac:dyDescent="0.2">
      <c r="B11" s="2">
        <v>6</v>
      </c>
      <c r="C11" s="2">
        <v>2.0000000000000001E-4</v>
      </c>
      <c r="D11" s="2">
        <f>SUM(C$6:C11)</f>
        <v>8.6400000000000001E-3</v>
      </c>
      <c r="E11" s="2">
        <f t="shared" si="0"/>
        <v>0.99139721753636545</v>
      </c>
      <c r="F11" s="2">
        <f t="shared" si="1"/>
        <v>8.6027824636345507E-3</v>
      </c>
      <c r="I11" s="12"/>
    </row>
    <row r="12" spans="2:12" x14ac:dyDescent="0.2">
      <c r="B12" s="2">
        <v>7</v>
      </c>
      <c r="C12" s="2">
        <v>1.9000000000000001E-4</v>
      </c>
      <c r="D12" s="2">
        <f>SUM(C$6:C12)</f>
        <v>8.8299999999999993E-3</v>
      </c>
      <c r="E12" s="2">
        <f t="shared" si="0"/>
        <v>0.99120886995862001</v>
      </c>
      <c r="F12" s="2">
        <f t="shared" si="1"/>
        <v>8.7911300413799909E-3</v>
      </c>
      <c r="I12" s="12"/>
    </row>
    <row r="13" spans="2:12" x14ac:dyDescent="0.2">
      <c r="B13" s="2">
        <v>8</v>
      </c>
      <c r="C13" s="2">
        <v>1.8000000000000001E-4</v>
      </c>
      <c r="D13" s="2">
        <f>SUM(C$6:C13)</f>
        <v>9.0099999999999989E-3</v>
      </c>
      <c r="E13" s="2">
        <f t="shared" si="0"/>
        <v>0.99103046841864784</v>
      </c>
      <c r="F13" s="2">
        <f t="shared" si="1"/>
        <v>8.9695315813521637E-3</v>
      </c>
      <c r="I13" s="12"/>
    </row>
    <row r="14" spans="2:12" x14ac:dyDescent="0.2">
      <c r="B14" s="2">
        <v>9</v>
      </c>
      <c r="C14" s="2">
        <v>1.6000000000000001E-4</v>
      </c>
      <c r="D14" s="2">
        <f>SUM(C$6:C14)</f>
        <v>9.1699999999999993E-3</v>
      </c>
      <c r="E14" s="2">
        <f t="shared" si="0"/>
        <v>0.99087191622821424</v>
      </c>
      <c r="F14" s="2">
        <f t="shared" si="1"/>
        <v>9.1280837717857555E-3</v>
      </c>
      <c r="I14" s="12"/>
    </row>
    <row r="15" spans="2:12" x14ac:dyDescent="0.2">
      <c r="B15" s="2">
        <v>10</v>
      </c>
      <c r="C15" s="2">
        <v>1.3999999999999999E-4</v>
      </c>
      <c r="D15" s="2">
        <f>SUM(C$6:C15)</f>
        <v>9.3099999999999988E-3</v>
      </c>
      <c r="E15" s="2">
        <f t="shared" si="0"/>
        <v>0.99073320387003394</v>
      </c>
      <c r="F15" s="2">
        <f t="shared" si="1"/>
        <v>9.2667961299660595E-3</v>
      </c>
      <c r="H15" s="13"/>
      <c r="I15" s="12"/>
      <c r="K15" s="12"/>
    </row>
    <row r="16" spans="2:12" x14ac:dyDescent="0.2">
      <c r="B16" s="2">
        <v>11</v>
      </c>
      <c r="C16" s="2">
        <v>1.2999999999999999E-4</v>
      </c>
      <c r="D16" s="2">
        <f>SUM(C$6:C16)</f>
        <v>9.4399999999999987E-3</v>
      </c>
      <c r="E16" s="2">
        <f t="shared" si="0"/>
        <v>0.99060441692486367</v>
      </c>
      <c r="F16" s="2">
        <f t="shared" si="1"/>
        <v>9.3955830751363267E-3</v>
      </c>
      <c r="H16" s="13"/>
      <c r="I16" s="12"/>
      <c r="K16" s="12"/>
    </row>
    <row r="17" spans="2:11" x14ac:dyDescent="0.2">
      <c r="B17" s="2">
        <v>12</v>
      </c>
      <c r="C17" s="2">
        <v>1.2999999999999999E-4</v>
      </c>
      <c r="D17" s="2">
        <f>SUM(C$6:C17)</f>
        <v>9.5699999999999986E-3</v>
      </c>
      <c r="E17" s="2">
        <f t="shared" si="0"/>
        <v>0.99047564672090804</v>
      </c>
      <c r="F17" s="2">
        <f t="shared" si="1"/>
        <v>9.5243532790919572E-3</v>
      </c>
      <c r="H17" s="13"/>
      <c r="I17" s="12"/>
      <c r="K17" s="12"/>
    </row>
    <row r="18" spans="2:11" x14ac:dyDescent="0.2">
      <c r="B18" s="2">
        <v>13</v>
      </c>
      <c r="C18" s="2">
        <v>1.7000000000000001E-4</v>
      </c>
      <c r="D18" s="2">
        <f>SUM(C$6:C18)</f>
        <v>9.7399999999999987E-3</v>
      </c>
      <c r="E18" s="2">
        <f t="shared" si="0"/>
        <v>0.99030728017252756</v>
      </c>
      <c r="F18" s="2">
        <f t="shared" si="1"/>
        <v>9.6927198274724402E-3</v>
      </c>
      <c r="H18" s="13"/>
      <c r="I18" s="12"/>
      <c r="K18" s="12"/>
    </row>
    <row r="19" spans="2:11" x14ac:dyDescent="0.2">
      <c r="B19" s="2">
        <v>14</v>
      </c>
      <c r="C19" s="2">
        <v>2.5999999999999998E-4</v>
      </c>
      <c r="D19" s="2">
        <f>SUM(C$6:C19)</f>
        <v>9.9999999999999985E-3</v>
      </c>
      <c r="E19" s="2">
        <f t="shared" si="0"/>
        <v>0.99004983374916811</v>
      </c>
      <c r="F19" s="2">
        <f t="shared" si="1"/>
        <v>9.9501662508318933E-3</v>
      </c>
      <c r="H19" s="13"/>
      <c r="I19" s="12"/>
      <c r="K19" s="12"/>
    </row>
    <row r="20" spans="2:11" x14ac:dyDescent="0.2">
      <c r="B20" s="2">
        <v>15</v>
      </c>
      <c r="C20" s="2">
        <v>3.8000000000000002E-4</v>
      </c>
      <c r="D20" s="2">
        <f>SUM(C$6:C20)</f>
        <v>1.0379999999999999E-2</v>
      </c>
      <c r="E20" s="2">
        <f t="shared" si="0"/>
        <v>0.98967368628488794</v>
      </c>
      <c r="F20" s="2">
        <f t="shared" si="1"/>
        <v>1.0326313715112057E-2</v>
      </c>
      <c r="H20" s="13"/>
      <c r="I20" s="12"/>
      <c r="K20" s="12"/>
    </row>
    <row r="21" spans="2:11" x14ac:dyDescent="0.2">
      <c r="B21" s="2">
        <v>16</v>
      </c>
      <c r="C21" s="2">
        <v>5.1000000000000004E-4</v>
      </c>
      <c r="D21" s="2">
        <f>SUM(C$6:C21)</f>
        <v>1.0889999999999999E-2</v>
      </c>
      <c r="E21" s="2">
        <f t="shared" si="0"/>
        <v>0.98916908139006809</v>
      </c>
      <c r="F21" s="2">
        <f t="shared" si="1"/>
        <v>1.0830918609931905E-2</v>
      </c>
      <c r="H21" s="13"/>
      <c r="I21" s="12"/>
      <c r="K21" s="12"/>
    </row>
    <row r="22" spans="2:11" x14ac:dyDescent="0.2">
      <c r="B22" s="2">
        <v>17</v>
      </c>
      <c r="C22" s="2">
        <v>6.3000000000000003E-4</v>
      </c>
      <c r="D22" s="2">
        <f>SUM(C$6:C22)</f>
        <v>1.1519999999999999E-2</v>
      </c>
      <c r="E22" s="2">
        <f t="shared" si="0"/>
        <v>0.98854610112817987</v>
      </c>
      <c r="F22" s="2">
        <f t="shared" si="1"/>
        <v>1.1453898871820134E-2</v>
      </c>
      <c r="H22" s="13"/>
      <c r="I22" s="12"/>
      <c r="K22" s="12"/>
    </row>
    <row r="23" spans="2:11" x14ac:dyDescent="0.2">
      <c r="B23" s="2">
        <v>18</v>
      </c>
      <c r="C23" s="2">
        <v>7.2999999999999996E-4</v>
      </c>
      <c r="D23" s="2">
        <f>SUM(C$6:C23)</f>
        <v>1.2249999999999999E-2</v>
      </c>
      <c r="E23" s="2">
        <f t="shared" si="0"/>
        <v>0.9878247258083831</v>
      </c>
      <c r="F23" s="2">
        <f t="shared" si="1"/>
        <v>1.2175274191616903E-2</v>
      </c>
      <c r="H23" s="13"/>
      <c r="I23" s="12"/>
      <c r="K23" s="12"/>
    </row>
    <row r="24" spans="2:11" x14ac:dyDescent="0.2">
      <c r="B24" s="2">
        <v>19</v>
      </c>
      <c r="C24" s="2">
        <v>7.9000000000000001E-4</v>
      </c>
      <c r="D24" s="2">
        <f>SUM(C$6:C24)</f>
        <v>1.304E-2</v>
      </c>
      <c r="E24" s="2">
        <f t="shared" si="0"/>
        <v>0.98704465244454354</v>
      </c>
      <c r="F24" s="2">
        <f t="shared" si="1"/>
        <v>1.2955347555456465E-2</v>
      </c>
      <c r="H24" s="13"/>
      <c r="I24" s="12"/>
      <c r="K24" s="12"/>
    </row>
    <row r="25" spans="2:11" x14ac:dyDescent="0.2">
      <c r="B25" s="2">
        <v>20</v>
      </c>
      <c r="C25" s="2">
        <v>8.4000000000000003E-4</v>
      </c>
      <c r="D25" s="2">
        <f>SUM(C$6:C25)</f>
        <v>1.388E-2</v>
      </c>
      <c r="E25" s="2">
        <f t="shared" si="0"/>
        <v>0.98621588306835972</v>
      </c>
      <c r="F25" s="2">
        <f t="shared" si="1"/>
        <v>1.3784116931640278E-2</v>
      </c>
      <c r="H25" s="13"/>
      <c r="I25" s="12"/>
      <c r="K25" s="12"/>
    </row>
    <row r="26" spans="2:11" x14ac:dyDescent="0.2">
      <c r="B26" s="2">
        <v>21</v>
      </c>
      <c r="C26" s="2">
        <v>8.8000000000000003E-4</v>
      </c>
      <c r="D26" s="2">
        <f>SUM(C$6:C26)</f>
        <v>1.4760000000000001E-2</v>
      </c>
      <c r="E26" s="2">
        <f t="shared" si="0"/>
        <v>0.98534839484206105</v>
      </c>
      <c r="F26" s="2">
        <f t="shared" si="1"/>
        <v>1.4651605157938952E-2</v>
      </c>
      <c r="H26" s="13"/>
      <c r="I26" s="12"/>
      <c r="K26" s="12"/>
    </row>
    <row r="27" spans="2:11" x14ac:dyDescent="0.2">
      <c r="B27" s="2">
        <v>22</v>
      </c>
      <c r="C27" s="2">
        <v>9.2000000000000003E-4</v>
      </c>
      <c r="D27" s="2">
        <f>SUM(C$6:C27)</f>
        <v>1.5679999999999999E-2</v>
      </c>
      <c r="E27" s="2">
        <f t="shared" si="0"/>
        <v>0.98444229119039672</v>
      </c>
      <c r="F27" s="2">
        <f t="shared" si="1"/>
        <v>1.5557708809603277E-2</v>
      </c>
      <c r="H27" s="13"/>
      <c r="I27" s="12"/>
      <c r="K27" s="12"/>
    </row>
    <row r="28" spans="2:11" x14ac:dyDescent="0.2">
      <c r="B28" s="2">
        <v>23</v>
      </c>
      <c r="C28" s="2">
        <v>9.6000000000000002E-4</v>
      </c>
      <c r="D28" s="2">
        <f>SUM(C$6:C28)</f>
        <v>1.6639999999999999E-2</v>
      </c>
      <c r="E28" s="2">
        <f t="shared" si="0"/>
        <v>0.98349768007673455</v>
      </c>
      <c r="F28" s="2">
        <f t="shared" si="1"/>
        <v>1.6502319923265452E-2</v>
      </c>
      <c r="H28" s="13"/>
      <c r="I28" s="12"/>
      <c r="K28" s="12"/>
    </row>
    <row r="29" spans="2:11" x14ac:dyDescent="0.2">
      <c r="B29" s="2">
        <v>24</v>
      </c>
      <c r="C29" s="2">
        <v>9.7000000000000005E-4</v>
      </c>
      <c r="D29" s="2">
        <f>SUM(C$6:C29)</f>
        <v>1.7609999999999997E-2</v>
      </c>
      <c r="E29" s="2">
        <f t="shared" si="0"/>
        <v>0.98254414986397809</v>
      </c>
      <c r="F29" s="2">
        <f t="shared" si="1"/>
        <v>1.7455850136021911E-2</v>
      </c>
      <c r="H29" s="13"/>
      <c r="I29" s="12"/>
      <c r="K29" s="12"/>
    </row>
    <row r="30" spans="2:11" x14ac:dyDescent="0.2">
      <c r="B30" s="2">
        <v>25</v>
      </c>
      <c r="C30" s="2">
        <v>9.6000000000000002E-4</v>
      </c>
      <c r="D30" s="2">
        <f>SUM(C$6:C30)</f>
        <v>1.8569999999999996E-2</v>
      </c>
      <c r="E30" s="2">
        <f t="shared" si="0"/>
        <v>0.98160136009160559</v>
      </c>
      <c r="F30" s="2">
        <f t="shared" si="1"/>
        <v>1.839863990839441E-2</v>
      </c>
      <c r="H30" s="13"/>
      <c r="I30" s="12"/>
      <c r="K30" s="12"/>
    </row>
    <row r="31" spans="2:11" x14ac:dyDescent="0.2">
      <c r="B31" s="2">
        <v>26</v>
      </c>
      <c r="C31" s="2">
        <v>9.5E-4</v>
      </c>
      <c r="D31" s="2">
        <f>SUM(C$6:C31)</f>
        <v>1.9519999999999996E-2</v>
      </c>
      <c r="E31" s="2">
        <f t="shared" si="0"/>
        <v>0.98066928160689892</v>
      </c>
      <c r="F31" s="2">
        <f t="shared" si="1"/>
        <v>1.9330718393101076E-2</v>
      </c>
      <c r="H31" s="13"/>
      <c r="I31" s="12"/>
      <c r="K31" s="12"/>
    </row>
    <row r="32" spans="2:11" x14ac:dyDescent="0.2">
      <c r="B32" s="2">
        <v>27</v>
      </c>
      <c r="C32" s="2">
        <v>9.5E-4</v>
      </c>
      <c r="D32" s="2">
        <f>SUM(C$6:C32)</f>
        <v>2.0469999999999995E-2</v>
      </c>
      <c r="E32" s="2">
        <f t="shared" si="0"/>
        <v>0.97973808817628538</v>
      </c>
      <c r="F32" s="2">
        <f t="shared" si="1"/>
        <v>2.0261911823714618E-2</v>
      </c>
      <c r="H32" s="13"/>
      <c r="I32" s="12"/>
      <c r="K32" s="12"/>
    </row>
    <row r="33" spans="2:18" x14ac:dyDescent="0.2">
      <c r="B33" s="2">
        <v>28</v>
      </c>
      <c r="C33" s="2">
        <v>9.6000000000000002E-4</v>
      </c>
      <c r="D33" s="2">
        <f>SUM(C$6:C33)</f>
        <v>2.1429999999999994E-2</v>
      </c>
      <c r="E33" s="2">
        <f t="shared" si="0"/>
        <v>0.97879799093051356</v>
      </c>
      <c r="F33" s="2">
        <f t="shared" si="1"/>
        <v>2.1202009069486438E-2</v>
      </c>
      <c r="H33" s="13"/>
      <c r="I33" s="12"/>
      <c r="K33" s="12"/>
    </row>
    <row r="34" spans="2:18" x14ac:dyDescent="0.2">
      <c r="B34" s="2">
        <v>29</v>
      </c>
      <c r="C34" s="2">
        <v>9.7999999999999997E-4</v>
      </c>
      <c r="D34" s="2">
        <f>SUM(C$6:C34)</f>
        <v>2.2409999999999992E-2</v>
      </c>
      <c r="E34" s="2">
        <f t="shared" si="0"/>
        <v>0.97783923876469503</v>
      </c>
      <c r="F34" s="2">
        <f t="shared" si="1"/>
        <v>2.2160761235304971E-2</v>
      </c>
      <c r="H34" s="13"/>
      <c r="I34" s="12"/>
      <c r="K34" s="12"/>
    </row>
    <row r="35" spans="2:18" x14ac:dyDescent="0.2">
      <c r="B35" s="2">
        <v>30</v>
      </c>
      <c r="C35" s="2">
        <v>1.0200000000000001E-3</v>
      </c>
      <c r="D35" s="2">
        <f>SUM(C$6:C35)</f>
        <v>2.3429999999999992E-2</v>
      </c>
      <c r="E35" s="2">
        <f t="shared" si="0"/>
        <v>0.97684235124022267</v>
      </c>
      <c r="F35" s="2">
        <f t="shared" si="1"/>
        <v>2.3157648759777327E-2</v>
      </c>
      <c r="H35" s="13"/>
      <c r="I35" s="12"/>
      <c r="K35" s="12"/>
    </row>
    <row r="36" spans="2:18" x14ac:dyDescent="0.2">
      <c r="B36" s="2">
        <v>31</v>
      </c>
      <c r="C36" s="2">
        <v>1.06E-3</v>
      </c>
      <c r="D36" s="2">
        <f>SUM(C$6:C36)</f>
        <v>2.4489999999999991E-2</v>
      </c>
      <c r="E36" s="2">
        <f t="shared" si="0"/>
        <v>0.97580744694408661</v>
      </c>
      <c r="F36" s="2">
        <f t="shared" si="1"/>
        <v>2.4192553055913391E-2</v>
      </c>
      <c r="H36" s="13"/>
      <c r="I36" s="12"/>
      <c r="K36" s="12"/>
    </row>
    <row r="37" spans="2:18" x14ac:dyDescent="0.2">
      <c r="B37" s="2">
        <v>32</v>
      </c>
      <c r="C37" s="2">
        <v>1.1100000000000001E-3</v>
      </c>
      <c r="D37" s="2">
        <f>SUM(C$6:C37)</f>
        <v>2.5599999999999991E-2</v>
      </c>
      <c r="E37" s="2">
        <f t="shared" si="0"/>
        <v>0.97472490160179392</v>
      </c>
      <c r="F37" s="2">
        <f t="shared" si="1"/>
        <v>2.5275098398206075E-2</v>
      </c>
      <c r="H37" s="13"/>
      <c r="I37" s="12"/>
      <c r="K37" s="12"/>
    </row>
    <row r="38" spans="2:18" x14ac:dyDescent="0.2">
      <c r="B38" s="2">
        <v>33</v>
      </c>
      <c r="C38" s="2">
        <v>1.17E-3</v>
      </c>
      <c r="D38" s="2">
        <f>SUM(C$6:C38)</f>
        <v>2.6769999999999992E-2</v>
      </c>
      <c r="E38" s="2">
        <f t="shared" si="0"/>
        <v>0.97358514035726618</v>
      </c>
      <c r="F38" s="2">
        <f t="shared" si="1"/>
        <v>2.6414859642733823E-2</v>
      </c>
      <c r="H38" s="13"/>
      <c r="I38" s="12"/>
      <c r="K38" s="12"/>
    </row>
    <row r="39" spans="2:18" x14ac:dyDescent="0.2">
      <c r="B39" s="2">
        <v>34</v>
      </c>
      <c r="C39" s="2">
        <v>1.24E-3</v>
      </c>
      <c r="D39" s="2">
        <f>SUM(C$6:C39)</f>
        <v>2.8009999999999993E-2</v>
      </c>
      <c r="E39" s="2">
        <f t="shared" si="0"/>
        <v>0.97237864296619814</v>
      </c>
      <c r="F39" s="2">
        <f t="shared" si="1"/>
        <v>2.7621357033801863E-2</v>
      </c>
      <c r="H39" s="13"/>
      <c r="I39" s="12"/>
      <c r="K39" s="12"/>
    </row>
    <row r="40" spans="2:18" x14ac:dyDescent="0.2">
      <c r="B40" s="2">
        <v>35</v>
      </c>
      <c r="C40" s="2">
        <v>1.33E-3</v>
      </c>
      <c r="D40" s="2">
        <f>SUM(C$6:C40)</f>
        <v>2.9339999999999995E-2</v>
      </c>
      <c r="E40" s="2">
        <f t="shared" si="0"/>
        <v>0.97108623901019497</v>
      </c>
      <c r="F40" s="2">
        <f t="shared" si="1"/>
        <v>2.8913760989805026E-2</v>
      </c>
      <c r="H40" s="13"/>
      <c r="I40" s="12"/>
      <c r="K40" s="12"/>
    </row>
    <row r="41" spans="2:18" x14ac:dyDescent="0.2">
      <c r="B41" s="2">
        <v>36</v>
      </c>
      <c r="C41" s="2">
        <v>1.42E-3</v>
      </c>
      <c r="D41" s="2">
        <f>SUM(C$6:C41)</f>
        <v>3.0759999999999996E-2</v>
      </c>
      <c r="E41" s="2">
        <f t="shared" si="0"/>
        <v>0.96970827513669455</v>
      </c>
      <c r="F41" s="2">
        <f t="shared" si="1"/>
        <v>3.0291724863305447E-2</v>
      </c>
      <c r="H41" s="13"/>
      <c r="I41" s="12"/>
      <c r="K41" s="12"/>
    </row>
    <row r="42" spans="2:18" x14ac:dyDescent="0.2">
      <c r="B42" s="2">
        <v>37</v>
      </c>
      <c r="C42" s="2">
        <v>1.5100000000000001E-3</v>
      </c>
      <c r="D42" s="2">
        <f>SUM(C$6:C42)</f>
        <v>3.2269999999999993E-2</v>
      </c>
      <c r="E42" s="2">
        <f t="shared" si="0"/>
        <v>0.96824512060092416</v>
      </c>
      <c r="F42" s="2">
        <f t="shared" si="1"/>
        <v>3.1754879399075842E-2</v>
      </c>
      <c r="H42" s="13"/>
      <c r="I42" s="12"/>
      <c r="K42" s="12"/>
      <c r="M42" s="20"/>
      <c r="N42" s="20"/>
      <c r="O42" s="15"/>
      <c r="P42" s="15"/>
      <c r="Q42" s="15"/>
      <c r="R42" s="15"/>
    </row>
    <row r="43" spans="2:18" x14ac:dyDescent="0.2">
      <c r="B43" s="2">
        <v>38</v>
      </c>
      <c r="C43" s="2">
        <v>1.6100000000000001E-3</v>
      </c>
      <c r="D43" s="2">
        <f>SUM(C$6:C43)</f>
        <v>3.3879999999999993E-2</v>
      </c>
      <c r="E43" s="2">
        <f t="shared" si="0"/>
        <v>0.96668750017765637</v>
      </c>
      <c r="F43" s="2">
        <f t="shared" si="1"/>
        <v>3.3312499822343633E-2</v>
      </c>
      <c r="H43" s="13"/>
      <c r="I43" s="12"/>
      <c r="K43" s="12"/>
      <c r="M43" s="21"/>
      <c r="N43" s="22"/>
      <c r="O43" s="16"/>
    </row>
    <row r="44" spans="2:18" x14ac:dyDescent="0.2">
      <c r="B44" s="2">
        <v>39</v>
      </c>
      <c r="C44" s="2">
        <v>1.73E-3</v>
      </c>
      <c r="D44" s="2">
        <f>SUM(C$6:C44)</f>
        <v>3.5609999999999996E-2</v>
      </c>
      <c r="E44" s="2">
        <f t="shared" si="0"/>
        <v>0.96501657656801365</v>
      </c>
      <c r="F44" s="2">
        <f t="shared" si="1"/>
        <v>3.4983423431986349E-2</v>
      </c>
      <c r="H44" s="13"/>
      <c r="I44" s="12"/>
      <c r="K44" s="12"/>
      <c r="M44" s="21"/>
      <c r="N44" s="22"/>
      <c r="O44" s="16"/>
    </row>
    <row r="45" spans="2:18" x14ac:dyDescent="0.2">
      <c r="B45" s="2">
        <v>40</v>
      </c>
      <c r="C45" s="2">
        <v>1.8699999999999999E-3</v>
      </c>
      <c r="D45" s="2">
        <f>SUM(C$6:C45)</f>
        <v>3.7479999999999992E-2</v>
      </c>
      <c r="E45" s="2">
        <f t="shared" si="0"/>
        <v>0.96321368180181632</v>
      </c>
      <c r="F45" s="2">
        <f t="shared" si="1"/>
        <v>3.6786318198183676E-2</v>
      </c>
      <c r="H45" s="13"/>
      <c r="I45" s="12"/>
      <c r="K45" s="12"/>
      <c r="M45" s="21"/>
      <c r="N45" s="22"/>
      <c r="O45" s="16"/>
    </row>
    <row r="46" spans="2:18" x14ac:dyDescent="0.2">
      <c r="B46" s="2">
        <v>41</v>
      </c>
      <c r="C46" s="2">
        <v>2.0100000000000001E-3</v>
      </c>
      <c r="D46" s="2">
        <f>SUM(C$6:C46)</f>
        <v>3.948999999999999E-2</v>
      </c>
      <c r="E46" s="2">
        <f t="shared" si="0"/>
        <v>0.96127956673820181</v>
      </c>
      <c r="F46" s="2">
        <f t="shared" si="1"/>
        <v>3.8720433261798193E-2</v>
      </c>
      <c r="H46" s="13"/>
      <c r="I46" s="12"/>
      <c r="K46" s="12"/>
      <c r="M46" s="21"/>
      <c r="N46" s="22"/>
      <c r="O46" s="16"/>
    </row>
    <row r="47" spans="2:18" x14ac:dyDescent="0.2">
      <c r="B47" s="2">
        <v>42</v>
      </c>
      <c r="C47" s="2">
        <v>2.1700000000000001E-3</v>
      </c>
      <c r="D47" s="2">
        <f>SUM(C$6:C47)</f>
        <v>4.1659999999999989E-2</v>
      </c>
      <c r="E47" s="2">
        <f t="shared" si="0"/>
        <v>0.9591958517268343</v>
      </c>
      <c r="F47" s="2">
        <f t="shared" si="1"/>
        <v>4.0804148273165697E-2</v>
      </c>
      <c r="H47" s="13"/>
      <c r="I47" s="12"/>
      <c r="K47" s="12"/>
    </row>
    <row r="48" spans="2:18" x14ac:dyDescent="0.2">
      <c r="B48" s="2">
        <v>43</v>
      </c>
      <c r="C48" s="2">
        <v>2.3400000000000001E-3</v>
      </c>
      <c r="D48" s="2">
        <f>SUM(C$6:C48)</f>
        <v>4.3999999999999991E-2</v>
      </c>
      <c r="E48" s="2">
        <f t="shared" si="0"/>
        <v>0.95695395747304668</v>
      </c>
      <c r="F48" s="2">
        <f t="shared" si="1"/>
        <v>4.3046042526953321E-2</v>
      </c>
      <c r="H48" s="13"/>
      <c r="I48" s="12"/>
      <c r="K48" s="12"/>
    </row>
    <row r="49" spans="2:11" x14ac:dyDescent="0.2">
      <c r="B49" s="2">
        <v>44</v>
      </c>
      <c r="C49" s="2">
        <v>2.5300000000000001E-3</v>
      </c>
      <c r="D49" s="2">
        <f>SUM(C$6:C49)</f>
        <v>4.6529999999999988E-2</v>
      </c>
      <c r="E49" s="2">
        <f t="shared" si="0"/>
        <v>0.95453592406270305</v>
      </c>
      <c r="F49" s="2">
        <f t="shared" si="1"/>
        <v>4.5464075937296955E-2</v>
      </c>
      <c r="H49" s="13"/>
      <c r="I49" s="12"/>
      <c r="K49" s="12"/>
    </row>
    <row r="50" spans="2:11" x14ac:dyDescent="0.2">
      <c r="B50" s="2">
        <v>45</v>
      </c>
      <c r="C50" s="2">
        <v>2.7399999999999998E-3</v>
      </c>
      <c r="D50" s="2">
        <f>SUM(C$6:C50)</f>
        <v>4.9269999999999987E-2</v>
      </c>
      <c r="E50" s="2">
        <f t="shared" si="0"/>
        <v>0.95192407549736502</v>
      </c>
      <c r="F50" s="2">
        <f t="shared" si="1"/>
        <v>4.8075924502634981E-2</v>
      </c>
      <c r="H50" s="13"/>
      <c r="I50" s="12"/>
      <c r="K50" s="12"/>
    </row>
    <row r="51" spans="2:11" x14ac:dyDescent="0.2">
      <c r="B51" s="2">
        <v>46</v>
      </c>
      <c r="C51" s="2">
        <v>2.99E-3</v>
      </c>
      <c r="D51" s="2">
        <f>SUM(C$6:C51)</f>
        <v>5.2259999999999987E-2</v>
      </c>
      <c r="E51" s="2">
        <f t="shared" si="0"/>
        <v>0.94908207342204542</v>
      </c>
      <c r="F51" s="2">
        <f t="shared" si="1"/>
        <v>5.0917926577954575E-2</v>
      </c>
      <c r="H51" s="13"/>
      <c r="I51" s="12"/>
      <c r="K51" s="12"/>
    </row>
    <row r="52" spans="2:11" x14ac:dyDescent="0.2">
      <c r="B52" s="2">
        <v>47</v>
      </c>
      <c r="C52" s="2">
        <v>3.2499999999999999E-3</v>
      </c>
      <c r="D52" s="2">
        <f>SUM(C$6:C52)</f>
        <v>5.550999999999999E-2</v>
      </c>
      <c r="E52" s="2">
        <f t="shared" si="0"/>
        <v>0.94600256359749835</v>
      </c>
      <c r="F52" s="2">
        <f t="shared" si="1"/>
        <v>5.3997436402501653E-2</v>
      </c>
      <c r="H52" s="13"/>
      <c r="I52" s="12"/>
      <c r="K52" s="12"/>
    </row>
    <row r="53" spans="2:11" x14ac:dyDescent="0.2">
      <c r="B53" s="2">
        <v>48</v>
      </c>
      <c r="C53" s="2">
        <v>3.5300000000000002E-3</v>
      </c>
      <c r="D53" s="2">
        <f>SUM(C$6:C53)</f>
        <v>5.9039999999999988E-2</v>
      </c>
      <c r="E53" s="2">
        <f t="shared" si="0"/>
        <v>0.9426690616404888</v>
      </c>
      <c r="F53" s="2">
        <f t="shared" si="1"/>
        <v>5.7330938359511197E-2</v>
      </c>
      <c r="H53" s="13"/>
      <c r="I53" s="12"/>
      <c r="K53" s="12"/>
    </row>
    <row r="54" spans="2:11" x14ac:dyDescent="0.2">
      <c r="B54" s="2">
        <v>49</v>
      </c>
      <c r="C54" s="2">
        <v>3.81E-3</v>
      </c>
      <c r="D54" s="2">
        <f>SUM(C$6:C54)</f>
        <v>6.2849999999999989E-2</v>
      </c>
      <c r="E54" s="2">
        <f t="shared" si="0"/>
        <v>0.93908432577382883</v>
      </c>
      <c r="F54" s="2">
        <f t="shared" si="1"/>
        <v>6.0915674226171168E-2</v>
      </c>
      <c r="H54" s="13"/>
      <c r="I54" s="12"/>
      <c r="K54" s="12"/>
    </row>
    <row r="55" spans="2:11" x14ac:dyDescent="0.2">
      <c r="B55" s="2">
        <v>50</v>
      </c>
      <c r="C55" s="2">
        <v>4.0899999999999999E-3</v>
      </c>
      <c r="D55" s="2">
        <f>SUM(C$6:C55)</f>
        <v>6.6939999999999986E-2</v>
      </c>
      <c r="E55" s="2">
        <f t="shared" si="0"/>
        <v>0.93525131473224177</v>
      </c>
      <c r="F55" s="2">
        <f t="shared" si="1"/>
        <v>6.4748685267758233E-2</v>
      </c>
      <c r="H55" s="13"/>
      <c r="I55" s="12"/>
      <c r="K55" s="12"/>
    </row>
    <row r="56" spans="2:11" x14ac:dyDescent="0.2">
      <c r="B56" s="2">
        <v>51</v>
      </c>
      <c r="C56" s="2">
        <v>4.3899999999999998E-3</v>
      </c>
      <c r="D56" s="2">
        <f>SUM(C$6:C56)</f>
        <v>7.1329999999999991E-2</v>
      </c>
      <c r="E56" s="2">
        <f t="shared" si="0"/>
        <v>0.93115456041571154</v>
      </c>
      <c r="F56" s="2">
        <f t="shared" si="1"/>
        <v>6.8845439584288459E-2</v>
      </c>
      <c r="H56" s="13"/>
      <c r="I56" s="12"/>
      <c r="K56" s="12"/>
    </row>
    <row r="57" spans="2:11" x14ac:dyDescent="0.2">
      <c r="B57" s="2">
        <v>52</v>
      </c>
      <c r="C57" s="2">
        <v>4.7299999999999998E-3</v>
      </c>
      <c r="D57" s="2">
        <f>SUM(C$6:C57)</f>
        <v>7.6059999999999989E-2</v>
      </c>
      <c r="E57" s="2">
        <f t="shared" si="0"/>
        <v>0.92676059925522447</v>
      </c>
      <c r="F57" s="2">
        <f t="shared" si="1"/>
        <v>7.3239400744775529E-2</v>
      </c>
      <c r="H57" s="13"/>
      <c r="I57" s="12"/>
      <c r="K57" s="12"/>
    </row>
    <row r="58" spans="2:11" x14ac:dyDescent="0.2">
      <c r="B58" s="2">
        <v>53</v>
      </c>
      <c r="C58" s="2">
        <v>5.1200000000000004E-3</v>
      </c>
      <c r="D58" s="2">
        <f>SUM(C$6:C58)</f>
        <v>8.1179999999999988E-2</v>
      </c>
      <c r="E58" s="2">
        <f t="shared" si="0"/>
        <v>0.92202771151878948</v>
      </c>
      <c r="F58" s="2">
        <f t="shared" si="1"/>
        <v>7.7972288481210517E-2</v>
      </c>
      <c r="H58" s="13"/>
      <c r="I58" s="12"/>
      <c r="K58" s="12"/>
    </row>
    <row r="59" spans="2:11" x14ac:dyDescent="0.2">
      <c r="B59" s="2">
        <v>54</v>
      </c>
      <c r="C59" s="2">
        <v>5.5700000000000003E-3</v>
      </c>
      <c r="D59" s="2">
        <f>SUM(C$6:C59)</f>
        <v>8.6749999999999994E-2</v>
      </c>
      <c r="E59" s="2">
        <f t="shared" si="0"/>
        <v>0.91690629355560715</v>
      </c>
      <c r="F59" s="2">
        <f t="shared" si="1"/>
        <v>8.3093706444392845E-2</v>
      </c>
      <c r="H59" s="13"/>
      <c r="I59" s="12"/>
      <c r="K59" s="12"/>
    </row>
    <row r="60" spans="2:11" x14ac:dyDescent="0.2">
      <c r="B60" s="2">
        <v>55</v>
      </c>
      <c r="C60" s="2">
        <v>6.1000000000000004E-3</v>
      </c>
      <c r="D60" s="2">
        <f>SUM(C$6:C60)</f>
        <v>9.2849999999999988E-2</v>
      </c>
      <c r="E60" s="2">
        <f t="shared" si="0"/>
        <v>0.91133018957262446</v>
      </c>
      <c r="F60" s="2">
        <f t="shared" si="1"/>
        <v>8.8669810427375539E-2</v>
      </c>
      <c r="H60" s="13"/>
      <c r="I60" s="12"/>
      <c r="K60" s="12"/>
    </row>
    <row r="61" spans="2:11" x14ac:dyDescent="0.2">
      <c r="B61" s="2">
        <v>56</v>
      </c>
      <c r="C61" s="2">
        <v>6.7299999999999999E-3</v>
      </c>
      <c r="D61" s="2">
        <f>SUM(C$6:C61)</f>
        <v>9.9579999999999988E-2</v>
      </c>
      <c r="E61" s="2">
        <f t="shared" si="0"/>
        <v>0.90521752956936907</v>
      </c>
      <c r="F61" s="2">
        <f t="shared" si="1"/>
        <v>9.4782470430630927E-2</v>
      </c>
      <c r="H61" s="13"/>
      <c r="I61" s="12"/>
      <c r="K61" s="12"/>
    </row>
    <row r="62" spans="2:11" x14ac:dyDescent="0.2">
      <c r="B62" s="2">
        <v>57</v>
      </c>
      <c r="C62" s="2">
        <v>7.4200000000000004E-3</v>
      </c>
      <c r="D62" s="2">
        <f>SUM(C$6:C62)</f>
        <v>0.10699999999999998</v>
      </c>
      <c r="E62" s="2">
        <f t="shared" si="0"/>
        <v>0.8985256729903055</v>
      </c>
      <c r="F62" s="2">
        <f t="shared" si="1"/>
        <v>0.1014743270096945</v>
      </c>
      <c r="H62" s="13"/>
      <c r="I62" s="12"/>
      <c r="K62" s="12"/>
    </row>
    <row r="63" spans="2:11" x14ac:dyDescent="0.2">
      <c r="B63" s="2">
        <v>58</v>
      </c>
      <c r="C63" s="2">
        <v>8.1600000000000006E-3</v>
      </c>
      <c r="D63" s="2">
        <f>SUM(C$6:C63)</f>
        <v>0.11515999999999998</v>
      </c>
      <c r="E63" s="2">
        <f t="shared" si="0"/>
        <v>0.8912235367326844</v>
      </c>
      <c r="F63" s="2">
        <f t="shared" si="1"/>
        <v>0.1087764632673156</v>
      </c>
      <c r="H63" s="13"/>
      <c r="I63" s="12"/>
      <c r="K63" s="12"/>
    </row>
    <row r="64" spans="2:11" x14ac:dyDescent="0.2">
      <c r="B64" s="2">
        <v>59</v>
      </c>
      <c r="C64" s="2">
        <v>8.9200000000000008E-3</v>
      </c>
      <c r="D64" s="2">
        <f>SUM(C$6:C64)</f>
        <v>0.12407999999999998</v>
      </c>
      <c r="E64" s="2">
        <f t="shared" si="0"/>
        <v>0.88330917332222036</v>
      </c>
      <c r="F64" s="2">
        <f t="shared" si="1"/>
        <v>0.11669082667777964</v>
      </c>
      <c r="H64" s="13"/>
      <c r="I64" s="12"/>
      <c r="K64" s="12"/>
    </row>
    <row r="65" spans="2:11" x14ac:dyDescent="0.2">
      <c r="B65" s="2">
        <v>60</v>
      </c>
      <c r="C65" s="2">
        <v>9.7099999999999999E-3</v>
      </c>
      <c r="D65" s="2">
        <f>SUM(C$6:C65)</f>
        <v>0.13378999999999999</v>
      </c>
      <c r="E65" s="2">
        <f t="shared" si="0"/>
        <v>0.87477374780296169</v>
      </c>
      <c r="F65" s="2">
        <f t="shared" si="1"/>
        <v>0.12522625219703831</v>
      </c>
      <c r="H65" s="13"/>
      <c r="I65" s="12"/>
      <c r="K65" s="12"/>
    </row>
    <row r="66" spans="2:11" x14ac:dyDescent="0.2">
      <c r="B66" s="2">
        <v>61</v>
      </c>
      <c r="C66" s="2">
        <v>1.0580000000000001E-2</v>
      </c>
      <c r="D66" s="2">
        <f>SUM(C$6:C66)</f>
        <v>0.14437</v>
      </c>
      <c r="E66" s="2">
        <f t="shared" si="0"/>
        <v>0.86556742885513016</v>
      </c>
      <c r="F66" s="2">
        <f t="shared" si="1"/>
        <v>0.13443257114486984</v>
      </c>
      <c r="H66" s="13"/>
      <c r="I66" s="12"/>
      <c r="K66" s="12"/>
    </row>
    <row r="67" spans="2:11" x14ac:dyDescent="0.2">
      <c r="B67" s="2">
        <v>62</v>
      </c>
      <c r="C67" s="2">
        <v>1.157E-2</v>
      </c>
      <c r="D67" s="2">
        <f>SUM(C$6:C67)</f>
        <v>0.15594</v>
      </c>
      <c r="E67" s="2">
        <f t="shared" si="0"/>
        <v>0.85561052546247807</v>
      </c>
      <c r="F67" s="2">
        <f t="shared" si="1"/>
        <v>0.14438947453752193</v>
      </c>
      <c r="H67" s="13"/>
      <c r="I67" s="12"/>
      <c r="K67" s="12"/>
    </row>
    <row r="68" spans="2:11" x14ac:dyDescent="0.2">
      <c r="B68" s="2">
        <v>63</v>
      </c>
      <c r="C68" s="2">
        <v>1.265E-2</v>
      </c>
      <c r="D68" s="2">
        <f>SUM(C$6:C68)</f>
        <v>0.16858999999999999</v>
      </c>
      <c r="E68" s="2">
        <f t="shared" si="0"/>
        <v>0.8448552230270977</v>
      </c>
      <c r="F68" s="2">
        <f t="shared" si="1"/>
        <v>0.1551447769729023</v>
      </c>
      <c r="H68" s="13"/>
      <c r="I68" s="12"/>
      <c r="K68" s="12"/>
    </row>
    <row r="69" spans="2:11" x14ac:dyDescent="0.2">
      <c r="B69" s="2">
        <v>64</v>
      </c>
      <c r="C69" s="2">
        <v>1.383E-2</v>
      </c>
      <c r="D69" s="2">
        <f>SUM(C$6:C69)</f>
        <v>0.18242</v>
      </c>
      <c r="E69" s="2">
        <f t="shared" si="0"/>
        <v>0.8332513013661067</v>
      </c>
      <c r="F69" s="2">
        <f t="shared" si="1"/>
        <v>0.1667486986338933</v>
      </c>
      <c r="H69" s="13"/>
      <c r="I69" s="12"/>
      <c r="K69" s="12"/>
    </row>
    <row r="70" spans="2:11" x14ac:dyDescent="0.2">
      <c r="B70" s="2">
        <v>65</v>
      </c>
      <c r="C70" s="2">
        <v>1.5089999999999999E-2</v>
      </c>
      <c r="D70" s="2">
        <f>SUM(C$6:C70)</f>
        <v>0.19750999999999999</v>
      </c>
      <c r="E70" s="2">
        <f t="shared" si="0"/>
        <v>0.82077193286735739</v>
      </c>
      <c r="F70" s="2">
        <f t="shared" si="1"/>
        <v>0.17922806713264261</v>
      </c>
      <c r="H70" s="13"/>
      <c r="I70" s="12"/>
      <c r="K70" s="12"/>
    </row>
    <row r="71" spans="2:11" x14ac:dyDescent="0.2">
      <c r="B71" s="2">
        <v>66</v>
      </c>
      <c r="C71" s="2">
        <v>1.6410000000000001E-2</v>
      </c>
      <c r="D71" s="2">
        <f>SUM(C$6:C71)</f>
        <v>0.21392</v>
      </c>
      <c r="E71" s="2">
        <f t="shared" ref="E71:E105" si="2">EXP(-D71)</f>
        <v>0.80741297547706703</v>
      </c>
      <c r="F71" s="2">
        <f t="shared" ref="F71:F105" si="3">1-E71</f>
        <v>0.19258702452293297</v>
      </c>
      <c r="H71" s="13"/>
      <c r="I71" s="12"/>
      <c r="K71" s="12"/>
    </row>
    <row r="72" spans="2:11" x14ac:dyDescent="0.2">
      <c r="B72" s="2">
        <v>67</v>
      </c>
      <c r="C72" s="2">
        <v>1.7819999999999999E-2</v>
      </c>
      <c r="D72" s="2">
        <f>SUM(C$6:C72)</f>
        <v>0.23174</v>
      </c>
      <c r="E72" s="2">
        <f t="shared" si="2"/>
        <v>0.79315231610264536</v>
      </c>
      <c r="F72" s="2">
        <f t="shared" si="3"/>
        <v>0.20684768389735464</v>
      </c>
      <c r="H72" s="13"/>
      <c r="I72" s="12"/>
      <c r="K72" s="12"/>
    </row>
    <row r="73" spans="2:11" x14ac:dyDescent="0.2">
      <c r="B73" s="2">
        <v>68</v>
      </c>
      <c r="C73" s="2">
        <v>1.941E-2</v>
      </c>
      <c r="D73" s="2">
        <f>SUM(C$6:C73)</f>
        <v>0.25114999999999998</v>
      </c>
      <c r="E73" s="2">
        <f t="shared" si="2"/>
        <v>0.77790567695553758</v>
      </c>
      <c r="F73" s="2">
        <f t="shared" si="3"/>
        <v>0.22209432304446242</v>
      </c>
      <c r="H73" s="13"/>
      <c r="I73" s="12"/>
      <c r="K73" s="12"/>
    </row>
    <row r="74" spans="2:11" x14ac:dyDescent="0.2">
      <c r="B74" s="2">
        <v>69</v>
      </c>
      <c r="C74" s="2">
        <v>2.1229999999999999E-2</v>
      </c>
      <c r="D74" s="2">
        <f>SUM(C$6:C74)</f>
        <v>0.27237999999999996</v>
      </c>
      <c r="E74" s="2">
        <f t="shared" si="2"/>
        <v>0.76156481146953436</v>
      </c>
      <c r="F74" s="2">
        <f t="shared" si="3"/>
        <v>0.23843518853046564</v>
      </c>
      <c r="H74" s="13"/>
      <c r="I74" s="12"/>
      <c r="K74" s="12"/>
    </row>
    <row r="75" spans="2:11" x14ac:dyDescent="0.2">
      <c r="B75" s="2">
        <v>70</v>
      </c>
      <c r="C75" s="2">
        <v>2.3230000000000001E-2</v>
      </c>
      <c r="D75" s="2">
        <f>SUM(C$6:C75)</f>
        <v>0.29560999999999993</v>
      </c>
      <c r="E75" s="2">
        <f t="shared" si="2"/>
        <v>0.74407756168949557</v>
      </c>
      <c r="F75" s="2">
        <f t="shared" si="3"/>
        <v>0.25592243831050443</v>
      </c>
      <c r="H75" s="13"/>
      <c r="I75" s="12"/>
      <c r="K75" s="12"/>
    </row>
    <row r="76" spans="2:11" x14ac:dyDescent="0.2">
      <c r="B76" s="2">
        <v>71</v>
      </c>
      <c r="C76" s="2">
        <v>2.528E-2</v>
      </c>
      <c r="D76" s="2">
        <f>SUM(C$6:C76)</f>
        <v>0.32088999999999995</v>
      </c>
      <c r="E76" s="2">
        <f t="shared" si="2"/>
        <v>0.72550305193672171</v>
      </c>
      <c r="F76" s="2">
        <f t="shared" si="3"/>
        <v>0.27449694806327829</v>
      </c>
      <c r="H76" s="13"/>
      <c r="I76" s="12"/>
      <c r="K76" s="12"/>
    </row>
    <row r="77" spans="2:11" x14ac:dyDescent="0.2">
      <c r="B77" s="2">
        <v>72</v>
      </c>
      <c r="C77" s="2">
        <v>2.7390000000000001E-2</v>
      </c>
      <c r="D77" s="2">
        <f>SUM(C$6:C77)</f>
        <v>0.34827999999999998</v>
      </c>
      <c r="E77" s="2">
        <f t="shared" si="2"/>
        <v>0.70590119620553715</v>
      </c>
      <c r="F77" s="2">
        <f t="shared" si="3"/>
        <v>0.29409880379446285</v>
      </c>
      <c r="H77" s="13"/>
      <c r="I77" s="12"/>
      <c r="K77" s="12"/>
    </row>
    <row r="78" spans="2:11" x14ac:dyDescent="0.2">
      <c r="B78" s="2">
        <v>73</v>
      </c>
      <c r="C78" s="2">
        <v>2.9700000000000001E-2</v>
      </c>
      <c r="D78" s="2">
        <f>SUM(C$6:C78)</f>
        <v>0.37797999999999998</v>
      </c>
      <c r="E78" s="2">
        <f t="shared" si="2"/>
        <v>0.68524420541293063</v>
      </c>
      <c r="F78" s="2">
        <f t="shared" si="3"/>
        <v>0.31475579458706937</v>
      </c>
      <c r="H78" s="13"/>
      <c r="I78" s="12"/>
      <c r="K78" s="12"/>
    </row>
    <row r="79" spans="2:11" x14ac:dyDescent="0.2">
      <c r="B79" s="2">
        <v>74</v>
      </c>
      <c r="C79" s="2">
        <v>3.2289999999999999E-2</v>
      </c>
      <c r="D79" s="2">
        <f>SUM(C$6:C79)</f>
        <v>0.41026999999999997</v>
      </c>
      <c r="E79" s="2">
        <f t="shared" si="2"/>
        <v>0.66347108875665728</v>
      </c>
      <c r="F79" s="2">
        <f t="shared" si="3"/>
        <v>0.33652891124334272</v>
      </c>
      <c r="H79" s="13"/>
      <c r="I79" s="12"/>
      <c r="K79" s="12"/>
    </row>
    <row r="80" spans="2:11" x14ac:dyDescent="0.2">
      <c r="B80" s="2">
        <v>75</v>
      </c>
      <c r="C80" s="2">
        <v>3.5180000000000003E-2</v>
      </c>
      <c r="D80" s="2">
        <f>SUM(C$6:C80)</f>
        <v>0.44544999999999996</v>
      </c>
      <c r="E80" s="2">
        <f t="shared" si="2"/>
        <v>0.64053596998183082</v>
      </c>
      <c r="F80" s="2">
        <f t="shared" si="3"/>
        <v>0.35946403001816918</v>
      </c>
      <c r="H80" s="13"/>
      <c r="I80" s="12"/>
      <c r="K80" s="12"/>
    </row>
    <row r="81" spans="1:11" x14ac:dyDescent="0.2">
      <c r="B81" s="2">
        <v>76</v>
      </c>
      <c r="C81" s="2">
        <v>3.8240000000000003E-2</v>
      </c>
      <c r="D81" s="2">
        <f>SUM(C$6:C81)</f>
        <v>0.48368999999999995</v>
      </c>
      <c r="E81" s="2">
        <f t="shared" si="2"/>
        <v>0.61650428862179218</v>
      </c>
      <c r="F81" s="2">
        <f t="shared" si="3"/>
        <v>0.38349571137820782</v>
      </c>
      <c r="H81" s="13"/>
      <c r="I81" s="12"/>
      <c r="K81" s="12"/>
    </row>
    <row r="82" spans="1:11" x14ac:dyDescent="0.2">
      <c r="B82" s="2">
        <v>77</v>
      </c>
      <c r="C82" s="2">
        <v>4.1450000000000001E-2</v>
      </c>
      <c r="D82" s="2">
        <f>SUM(C$6:C82)</f>
        <v>0.52513999999999994</v>
      </c>
      <c r="E82" s="2">
        <f t="shared" si="2"/>
        <v>0.59147255241277585</v>
      </c>
      <c r="F82" s="2">
        <f t="shared" si="3"/>
        <v>0.40852744758722415</v>
      </c>
      <c r="H82" s="13"/>
      <c r="I82" s="12"/>
      <c r="K82" s="12"/>
    </row>
    <row r="83" spans="1:11" x14ac:dyDescent="0.2">
      <c r="B83" s="2">
        <v>78</v>
      </c>
      <c r="C83" s="2">
        <v>4.5019999999999998E-2</v>
      </c>
      <c r="D83" s="2">
        <f>SUM(C$6:C83)</f>
        <v>0.57015999999999989</v>
      </c>
      <c r="E83" s="2">
        <f t="shared" si="2"/>
        <v>0.56543496186768483</v>
      </c>
      <c r="F83" s="2">
        <f t="shared" si="3"/>
        <v>0.43456503813231517</v>
      </c>
      <c r="H83" s="13"/>
      <c r="I83" s="12"/>
      <c r="K83" s="12"/>
    </row>
    <row r="84" spans="1:11" x14ac:dyDescent="0.2">
      <c r="B84" s="2">
        <v>79</v>
      </c>
      <c r="C84" s="2">
        <v>4.9140000000000003E-2</v>
      </c>
      <c r="D84" s="2">
        <f>SUM(C$6:C84)</f>
        <v>0.61929999999999985</v>
      </c>
      <c r="E84" s="2">
        <f t="shared" si="2"/>
        <v>0.5383211305281359</v>
      </c>
      <c r="F84" s="2">
        <f t="shared" si="3"/>
        <v>0.4616788694718641</v>
      </c>
      <c r="H84" s="13"/>
      <c r="I84" s="12"/>
      <c r="K84" s="12"/>
    </row>
    <row r="85" spans="1:11" x14ac:dyDescent="0.2">
      <c r="A85" s="16"/>
      <c r="B85" s="2">
        <v>80</v>
      </c>
      <c r="C85" s="2">
        <v>5.3949999999999998E-2</v>
      </c>
      <c r="D85" s="2">
        <f>SUM(C$6:C85)</f>
        <v>0.6732499999999999</v>
      </c>
      <c r="E85" s="2">
        <f t="shared" si="2"/>
        <v>0.51004822444437392</v>
      </c>
      <c r="F85" s="2">
        <f t="shared" si="3"/>
        <v>0.48995177555562608</v>
      </c>
      <c r="H85" s="13"/>
      <c r="I85" s="12"/>
      <c r="K85" s="12"/>
    </row>
    <row r="86" spans="1:11" x14ac:dyDescent="0.2">
      <c r="B86" s="2">
        <v>81</v>
      </c>
      <c r="C86" s="2">
        <v>5.9499999999999997E-2</v>
      </c>
      <c r="D86" s="2">
        <f>SUM(C$6:C86)</f>
        <v>0.7327499999999999</v>
      </c>
      <c r="E86" s="2">
        <f t="shared" si="2"/>
        <v>0.48058556091660409</v>
      </c>
      <c r="F86" s="2">
        <f t="shared" si="3"/>
        <v>0.51941443908339591</v>
      </c>
      <c r="H86" s="13"/>
      <c r="I86" s="12"/>
      <c r="K86" s="12"/>
    </row>
    <row r="87" spans="1:11" x14ac:dyDescent="0.2">
      <c r="B87" s="2">
        <v>82</v>
      </c>
      <c r="C87" s="2">
        <v>6.5780000000000005E-2</v>
      </c>
      <c r="D87" s="2">
        <f>SUM(C$6:C87)</f>
        <v>0.79852999999999996</v>
      </c>
      <c r="E87" s="2">
        <f t="shared" si="2"/>
        <v>0.44998996340992464</v>
      </c>
      <c r="F87" s="2">
        <f t="shared" si="3"/>
        <v>0.5500100365900753</v>
      </c>
      <c r="H87" s="13"/>
      <c r="I87" s="12"/>
      <c r="K87" s="12"/>
    </row>
    <row r="88" spans="1:11" x14ac:dyDescent="0.2">
      <c r="B88" s="2">
        <v>83</v>
      </c>
      <c r="C88" s="2">
        <v>7.2870000000000004E-2</v>
      </c>
      <c r="D88" s="2">
        <f>SUM(C$6:C88)</f>
        <v>0.87139999999999995</v>
      </c>
      <c r="E88" s="2">
        <f t="shared" si="2"/>
        <v>0.41836542745967709</v>
      </c>
      <c r="F88" s="2">
        <f t="shared" si="3"/>
        <v>0.58163457254032291</v>
      </c>
      <c r="H88" s="13"/>
      <c r="I88" s="12"/>
      <c r="K88" s="12"/>
    </row>
    <row r="89" spans="1:11" x14ac:dyDescent="0.2">
      <c r="B89" s="2">
        <v>84</v>
      </c>
      <c r="C89" s="2">
        <v>8.0659999999999996E-2</v>
      </c>
      <c r="D89" s="2">
        <f>SUM(C$6:C89)</f>
        <v>0.95205999999999991</v>
      </c>
      <c r="E89" s="2">
        <f t="shared" si="2"/>
        <v>0.38594515697010878</v>
      </c>
      <c r="F89" s="2">
        <f t="shared" si="3"/>
        <v>0.61405484302989122</v>
      </c>
      <c r="H89" s="13"/>
      <c r="I89" s="12"/>
      <c r="K89" s="12"/>
    </row>
    <row r="90" spans="1:11" x14ac:dyDescent="0.2">
      <c r="B90" s="2">
        <v>85</v>
      </c>
      <c r="C90" s="2">
        <v>8.9130000000000001E-2</v>
      </c>
      <c r="D90" s="2">
        <f>SUM(C$6:C90)</f>
        <v>1.0411899999999998</v>
      </c>
      <c r="E90" s="2">
        <f t="shared" si="2"/>
        <v>0.3530343210515951</v>
      </c>
      <c r="F90" s="2">
        <f t="shared" si="3"/>
        <v>0.64696567894840484</v>
      </c>
      <c r="H90" s="13"/>
      <c r="I90" s="12"/>
      <c r="K90" s="12"/>
    </row>
    <row r="91" spans="1:11" x14ac:dyDescent="0.2">
      <c r="B91" s="2">
        <v>86</v>
      </c>
      <c r="C91" s="2">
        <v>9.7769999999999996E-2</v>
      </c>
      <c r="D91" s="2">
        <f>SUM(C$6:C91)</f>
        <v>1.1389599999999998</v>
      </c>
      <c r="E91" s="2">
        <f t="shared" si="2"/>
        <v>0.32015180661709436</v>
      </c>
      <c r="F91" s="2">
        <f t="shared" si="3"/>
        <v>0.6798481933829057</v>
      </c>
      <c r="H91" s="13"/>
      <c r="I91" s="12"/>
      <c r="K91" s="12"/>
    </row>
    <row r="92" spans="1:11" x14ac:dyDescent="0.2">
      <c r="B92" s="2">
        <v>87</v>
      </c>
      <c r="C92" s="2">
        <v>0.107</v>
      </c>
      <c r="D92" s="2">
        <f>SUM(C$6:C92)</f>
        <v>1.2459599999999997</v>
      </c>
      <c r="E92" s="2">
        <f t="shared" si="2"/>
        <v>0.28766461749968686</v>
      </c>
      <c r="F92" s="2">
        <f t="shared" si="3"/>
        <v>0.71233538250031314</v>
      </c>
      <c r="H92" s="13"/>
      <c r="I92" s="12"/>
      <c r="K92" s="12"/>
    </row>
    <row r="93" spans="1:11" x14ac:dyDescent="0.2">
      <c r="B93" s="2">
        <v>88</v>
      </c>
      <c r="C93" s="2">
        <v>0.11683</v>
      </c>
      <c r="D93" s="2">
        <f>SUM(C$6:C93)</f>
        <v>1.3627899999999997</v>
      </c>
      <c r="E93" s="2">
        <f t="shared" si="2"/>
        <v>0.25594569139406909</v>
      </c>
      <c r="F93" s="2">
        <f t="shared" si="3"/>
        <v>0.74405430860593091</v>
      </c>
      <c r="H93" s="13"/>
      <c r="I93" s="12"/>
      <c r="K93" s="12"/>
    </row>
    <row r="94" spans="1:11" x14ac:dyDescent="0.2">
      <c r="B94" s="2">
        <v>89</v>
      </c>
      <c r="C94" s="2">
        <v>0.12725</v>
      </c>
      <c r="D94" s="2">
        <f>SUM(C$6:C94)</f>
        <v>1.4900399999999998</v>
      </c>
      <c r="E94" s="2">
        <f t="shared" si="2"/>
        <v>0.2253636408135129</v>
      </c>
      <c r="F94" s="2">
        <f t="shared" si="3"/>
        <v>0.7746363591864871</v>
      </c>
      <c r="H94" s="13"/>
      <c r="I94" s="12"/>
      <c r="K94" s="12"/>
    </row>
    <row r="95" spans="1:11" x14ac:dyDescent="0.2">
      <c r="B95" s="2">
        <v>90</v>
      </c>
      <c r="C95" s="2">
        <v>0.13827</v>
      </c>
      <c r="D95" s="2">
        <f>SUM(C$6:C95)</f>
        <v>1.6283099999999999</v>
      </c>
      <c r="E95" s="2">
        <f t="shared" si="2"/>
        <v>0.19626097506209789</v>
      </c>
      <c r="F95" s="2">
        <f t="shared" si="3"/>
        <v>0.80373902493790217</v>
      </c>
      <c r="H95" s="13"/>
      <c r="I95" s="12"/>
      <c r="K95" s="12"/>
    </row>
    <row r="96" spans="1:11" x14ac:dyDescent="0.2">
      <c r="B96" s="2">
        <v>91</v>
      </c>
      <c r="C96" s="2">
        <v>0.14989</v>
      </c>
      <c r="D96" s="2">
        <f>SUM(C$6:C96)</f>
        <v>1.7782</v>
      </c>
      <c r="E96" s="2">
        <f t="shared" si="2"/>
        <v>0.16894196929146763</v>
      </c>
      <c r="F96" s="2">
        <f t="shared" si="3"/>
        <v>0.83105803070853235</v>
      </c>
      <c r="H96" s="13"/>
      <c r="I96" s="12"/>
      <c r="K96" s="12"/>
    </row>
    <row r="97" spans="1:11" x14ac:dyDescent="0.2">
      <c r="B97" s="2">
        <v>92</v>
      </c>
      <c r="C97" s="2">
        <v>0.16209999999999999</v>
      </c>
      <c r="D97" s="2">
        <f>SUM(C$6:C97)</f>
        <v>1.9402999999999999</v>
      </c>
      <c r="E97" s="2">
        <f t="shared" si="2"/>
        <v>0.14366084505880075</v>
      </c>
      <c r="F97" s="2">
        <f t="shared" si="3"/>
        <v>0.85633915494119928</v>
      </c>
      <c r="H97" s="13"/>
      <c r="I97" s="12"/>
      <c r="K97" s="12"/>
    </row>
    <row r="98" spans="1:11" x14ac:dyDescent="0.2">
      <c r="B98" s="2">
        <v>93</v>
      </c>
      <c r="C98" s="2">
        <v>0.17488999999999999</v>
      </c>
      <c r="D98" s="2">
        <f>SUM(C$6:C98)</f>
        <v>2.1151900000000001</v>
      </c>
      <c r="E98" s="2">
        <f t="shared" si="2"/>
        <v>0.12061037140543615</v>
      </c>
      <c r="F98" s="2">
        <f t="shared" si="3"/>
        <v>0.87938962859456382</v>
      </c>
      <c r="H98" s="13"/>
      <c r="I98" s="12"/>
      <c r="K98" s="12"/>
    </row>
    <row r="99" spans="1:11" x14ac:dyDescent="0.2">
      <c r="B99" s="2">
        <v>94</v>
      </c>
      <c r="C99" s="2">
        <v>0.18823999999999999</v>
      </c>
      <c r="D99" s="2">
        <f>SUM(C$6:C99)</f>
        <v>2.3034300000000001</v>
      </c>
      <c r="E99" s="2">
        <f t="shared" si="2"/>
        <v>9.9915544982746587E-2</v>
      </c>
      <c r="F99" s="2">
        <f t="shared" si="3"/>
        <v>0.90008445501725343</v>
      </c>
      <c r="H99" s="13"/>
      <c r="I99" s="12"/>
      <c r="K99" s="12"/>
    </row>
    <row r="100" spans="1:11" x14ac:dyDescent="0.2">
      <c r="B100" s="2">
        <v>95</v>
      </c>
      <c r="C100" s="2">
        <v>0.20211999999999999</v>
      </c>
      <c r="D100" s="2">
        <f>SUM(C$6:C100)</f>
        <v>2.5055499999999999</v>
      </c>
      <c r="E100" s="2">
        <f t="shared" si="2"/>
        <v>8.1630688757571263E-2</v>
      </c>
      <c r="F100" s="2">
        <f t="shared" si="3"/>
        <v>0.91836931124242871</v>
      </c>
      <c r="H100" s="13"/>
      <c r="I100" s="12"/>
      <c r="K100" s="12"/>
    </row>
    <row r="101" spans="1:11" x14ac:dyDescent="0.2">
      <c r="B101" s="2">
        <v>96</v>
      </c>
      <c r="C101" s="2">
        <v>0.21651000000000001</v>
      </c>
      <c r="D101" s="2">
        <f>SUM(C$6:C101)</f>
        <v>2.7220599999999999</v>
      </c>
      <c r="E101" s="2">
        <f t="shared" si="2"/>
        <v>6.5739192109410427E-2</v>
      </c>
      <c r="F101" s="2">
        <f t="shared" si="3"/>
        <v>0.93426080789058963</v>
      </c>
      <c r="H101" s="13"/>
      <c r="I101" s="12"/>
      <c r="K101" s="12"/>
    </row>
    <row r="102" spans="1:11" x14ac:dyDescent="0.2">
      <c r="B102" s="2">
        <v>97</v>
      </c>
      <c r="C102" s="2">
        <v>0.23138</v>
      </c>
      <c r="D102" s="2">
        <f>SUM(C$6:C102)</f>
        <v>2.9534400000000001</v>
      </c>
      <c r="E102" s="2">
        <f t="shared" si="2"/>
        <v>5.2159966688743287E-2</v>
      </c>
      <c r="F102" s="2">
        <f t="shared" si="3"/>
        <v>0.94784003331125666</v>
      </c>
      <c r="H102" s="13"/>
      <c r="I102" s="12"/>
      <c r="K102" s="12"/>
    </row>
    <row r="103" spans="1:11" x14ac:dyDescent="0.2">
      <c r="B103" s="2">
        <v>98</v>
      </c>
      <c r="C103" s="2">
        <v>0.24668000000000001</v>
      </c>
      <c r="D103" s="2">
        <f>SUM(C$6:C103)</f>
        <v>3.2001200000000001</v>
      </c>
      <c r="E103" s="2">
        <f t="shared" si="2"/>
        <v>4.0757312807364936E-2</v>
      </c>
      <c r="F103" s="2">
        <f t="shared" si="3"/>
        <v>0.95924268719263506</v>
      </c>
      <c r="H103" s="13"/>
      <c r="I103" s="12"/>
      <c r="K103" s="12"/>
    </row>
    <row r="104" spans="1:11" x14ac:dyDescent="0.2">
      <c r="B104" s="2">
        <v>99</v>
      </c>
      <c r="C104" s="2">
        <v>0.26236999999999999</v>
      </c>
      <c r="D104" s="2">
        <f>SUM(C$6:C104)</f>
        <v>3.4624899999999998</v>
      </c>
      <c r="E104" s="2">
        <f t="shared" si="2"/>
        <v>3.1351599263955955E-2</v>
      </c>
      <c r="F104" s="2">
        <f t="shared" si="3"/>
        <v>0.96864840073604408</v>
      </c>
      <c r="H104" s="13"/>
      <c r="I104" s="12"/>
      <c r="K104" s="12"/>
    </row>
    <row r="105" spans="1:11" x14ac:dyDescent="0.2">
      <c r="B105" s="2">
        <v>100</v>
      </c>
      <c r="C105" s="2">
        <v>0.27839000000000003</v>
      </c>
      <c r="D105" s="2">
        <f>SUM(C$6:C105)</f>
        <v>3.7408799999999998</v>
      </c>
      <c r="E105" s="2">
        <f t="shared" si="2"/>
        <v>2.3733208715440823E-2</v>
      </c>
      <c r="F105" s="2">
        <f t="shared" si="3"/>
        <v>0.97626679128455918</v>
      </c>
      <c r="H105" s="13"/>
      <c r="I105" s="12"/>
      <c r="K105" s="12"/>
    </row>
    <row r="106" spans="1:11" x14ac:dyDescent="0.2">
      <c r="A106" s="3"/>
    </row>
    <row r="107" spans="1:11" x14ac:dyDescent="0.2">
      <c r="A107" s="3"/>
    </row>
    <row r="108" spans="1:11" x14ac:dyDescent="0.2">
      <c r="A108" s="3"/>
    </row>
    <row r="109" spans="1:11" x14ac:dyDescent="0.2">
      <c r="A109" s="3"/>
    </row>
    <row r="110" spans="1:11" x14ac:dyDescent="0.2">
      <c r="A110" s="3"/>
    </row>
    <row r="111" spans="1:11" x14ac:dyDescent="0.2">
      <c r="A111" s="3"/>
    </row>
    <row r="112" spans="1:1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zoomScaleNormal="100" workbookViewId="0">
      <selection activeCell="M4" sqref="M4"/>
    </sheetView>
  </sheetViews>
  <sheetFormatPr defaultRowHeight="12.75" x14ac:dyDescent="0.2"/>
  <cols>
    <col min="1" max="1" width="2.85546875" style="2" customWidth="1"/>
    <col min="2" max="2" width="9.140625" style="2"/>
    <col min="3" max="3" width="9.140625" style="2" customWidth="1"/>
    <col min="4" max="6" width="10" style="2" customWidth="1"/>
    <col min="7" max="7" width="11.42578125" style="2" customWidth="1"/>
    <col min="8" max="8" width="9.140625" style="6" customWidth="1"/>
    <col min="9" max="11" width="9.140625" style="7" customWidth="1"/>
    <col min="12" max="12" width="9.140625" style="2"/>
    <col min="13" max="13" width="11.42578125" style="2" customWidth="1"/>
    <col min="14" max="14" width="9.85546875" style="2" customWidth="1"/>
    <col min="15" max="16384" width="9.140625" style="2"/>
  </cols>
  <sheetData>
    <row r="1" spans="2:12" ht="15.75" x14ac:dyDescent="0.25">
      <c r="B1" s="1" t="s">
        <v>18</v>
      </c>
    </row>
    <row r="2" spans="2:12" x14ac:dyDescent="0.2">
      <c r="B2" s="2" t="s">
        <v>0</v>
      </c>
    </row>
    <row r="4" spans="2:12" ht="51" x14ac:dyDescent="0.2">
      <c r="B4" s="8"/>
      <c r="C4" s="8" t="s">
        <v>1</v>
      </c>
      <c r="D4" s="8" t="s">
        <v>2</v>
      </c>
      <c r="E4" s="8" t="s">
        <v>3</v>
      </c>
      <c r="F4" s="8" t="s">
        <v>4</v>
      </c>
      <c r="G4" s="38" t="s">
        <v>47</v>
      </c>
      <c r="H4" s="38"/>
      <c r="I4" s="39" t="s">
        <v>48</v>
      </c>
      <c r="J4" s="39"/>
      <c r="K4" s="39"/>
    </row>
    <row r="5" spans="2:12" x14ac:dyDescent="0.2">
      <c r="B5" s="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10" t="s">
        <v>11</v>
      </c>
      <c r="I5" s="10" t="s">
        <v>12</v>
      </c>
      <c r="J5" s="10" t="s">
        <v>7</v>
      </c>
      <c r="K5" s="10" t="s">
        <v>11</v>
      </c>
      <c r="L5" s="4"/>
    </row>
    <row r="6" spans="2:12" x14ac:dyDescent="0.2">
      <c r="B6" s="2">
        <v>1</v>
      </c>
      <c r="C6" s="2">
        <v>7.0600000000000003E-3</v>
      </c>
      <c r="D6" s="2">
        <f>SUM(C$6:C6)</f>
        <v>7.0600000000000003E-3</v>
      </c>
      <c r="E6" s="2">
        <f>EXP(-D6)</f>
        <v>0.99296486325406741</v>
      </c>
      <c r="F6" s="2">
        <f>1-E6</f>
        <v>7.0351367459325909E-3</v>
      </c>
      <c r="H6" s="11">
        <f>SUM(C6:C105)/100 / (24*365) * 10^9</f>
        <v>4270.4109589041091</v>
      </c>
      <c r="I6" s="12">
        <f>C6 / (24*365) * 10^9</f>
        <v>805.93607305936075</v>
      </c>
      <c r="J6" s="7">
        <f>SUM(I$6:I6) * (24*365/10^9)</f>
        <v>7.0600000000000012E-3</v>
      </c>
    </row>
    <row r="7" spans="2:12" x14ac:dyDescent="0.2">
      <c r="B7" s="2">
        <v>2</v>
      </c>
      <c r="C7" s="2">
        <v>5.2999999999999998E-4</v>
      </c>
      <c r="D7" s="2">
        <f>SUM(C$6:C7)</f>
        <v>7.5900000000000004E-3</v>
      </c>
      <c r="E7" s="2">
        <f t="shared" ref="E7:E70" si="0">EXP(-D7)</f>
        <v>0.99243873131382276</v>
      </c>
      <c r="F7" s="2">
        <f t="shared" ref="F7:F70" si="1">1-E7</f>
        <v>7.561268686177236E-3</v>
      </c>
      <c r="G7" s="2">
        <f xml:space="preserve"> -(LN(E7) - LN(E6)) / 1</f>
        <v>5.3000000000002611E-4</v>
      </c>
      <c r="I7" s="12">
        <f t="shared" ref="I7:I70" si="2">C7 / (24*365) * 10^9</f>
        <v>60.502283105022826</v>
      </c>
      <c r="J7" s="7">
        <f>SUM(I$6:I7) * (24*365/10^9)</f>
        <v>7.5900000000000004E-3</v>
      </c>
    </row>
    <row r="8" spans="2:12" x14ac:dyDescent="0.2">
      <c r="B8" s="2">
        <v>3</v>
      </c>
      <c r="C8" s="2">
        <v>3.6000000000000002E-4</v>
      </c>
      <c r="D8" s="2">
        <f>SUM(C$6:C8)</f>
        <v>7.9500000000000005E-3</v>
      </c>
      <c r="E8" s="2">
        <f t="shared" si="0"/>
        <v>0.99208151767286301</v>
      </c>
      <c r="F8" s="2">
        <f t="shared" si="1"/>
        <v>7.9184823271369886E-3</v>
      </c>
      <c r="G8" s="2">
        <f t="shared" ref="G8:G71" si="3" xml:space="preserve"> -(LN(E8) - LN(E7)) / 1</f>
        <v>3.6000000000005732E-4</v>
      </c>
      <c r="I8" s="12">
        <f t="shared" si="2"/>
        <v>41.095890410958908</v>
      </c>
      <c r="J8" s="7">
        <f>SUM(I$6:I8) * (24*365/10^9)</f>
        <v>7.9500000000000005E-3</v>
      </c>
    </row>
    <row r="9" spans="2:12" x14ac:dyDescent="0.2">
      <c r="B9" s="2">
        <v>4</v>
      </c>
      <c r="C9" s="2">
        <v>2.7E-4</v>
      </c>
      <c r="D9" s="2">
        <f>SUM(C$6:C9)</f>
        <v>8.2199999999999999E-3</v>
      </c>
      <c r="E9" s="2">
        <f t="shared" si="0"/>
        <v>0.99181369182120838</v>
      </c>
      <c r="F9" s="2">
        <f t="shared" si="1"/>
        <v>8.1863081787916236E-3</v>
      </c>
      <c r="G9" s="2">
        <f t="shared" si="3"/>
        <v>2.6999999999997686E-4</v>
      </c>
      <c r="I9" s="12">
        <f t="shared" si="2"/>
        <v>30.821917808219176</v>
      </c>
      <c r="J9" s="7">
        <f>SUM(I$6:I9) * (24*365/10^9)</f>
        <v>8.2199999999999999E-3</v>
      </c>
    </row>
    <row r="10" spans="2:12" x14ac:dyDescent="0.2">
      <c r="B10" s="2">
        <v>5</v>
      </c>
      <c r="C10" s="2">
        <v>2.2000000000000001E-4</v>
      </c>
      <c r="D10" s="2">
        <f>SUM(C$6:C10)</f>
        <v>8.4399999999999996E-3</v>
      </c>
      <c r="E10" s="2">
        <f t="shared" si="0"/>
        <v>0.99159551680913904</v>
      </c>
      <c r="F10" s="2">
        <f t="shared" si="1"/>
        <v>8.4044831908609563E-3</v>
      </c>
      <c r="G10" s="2">
        <f t="shared" si="3"/>
        <v>2.1999999999996675E-4</v>
      </c>
      <c r="I10" s="12">
        <f t="shared" si="2"/>
        <v>25.11415525114155</v>
      </c>
      <c r="J10" s="7">
        <f>SUM(I$6:I10) * (24*365/10^9)</f>
        <v>8.4400000000000013E-3</v>
      </c>
    </row>
    <row r="11" spans="2:12" x14ac:dyDescent="0.2">
      <c r="B11" s="2">
        <v>6</v>
      </c>
      <c r="C11" s="2">
        <v>2.0000000000000001E-4</v>
      </c>
      <c r="D11" s="2">
        <f>SUM(C$6:C11)</f>
        <v>8.6400000000000001E-3</v>
      </c>
      <c r="E11" s="2">
        <f t="shared" si="0"/>
        <v>0.99139721753636545</v>
      </c>
      <c r="F11" s="2">
        <f t="shared" si="1"/>
        <v>8.6027824636345507E-3</v>
      </c>
      <c r="G11" s="2">
        <f t="shared" si="3"/>
        <v>2.0000000000004216E-4</v>
      </c>
      <c r="I11" s="12">
        <f t="shared" si="2"/>
        <v>22.831050228310502</v>
      </c>
      <c r="J11" s="7">
        <f>SUM(I$6:I11) * (24*365/10^9)</f>
        <v>8.6400000000000001E-3</v>
      </c>
    </row>
    <row r="12" spans="2:12" x14ac:dyDescent="0.2">
      <c r="B12" s="2">
        <v>7</v>
      </c>
      <c r="C12" s="2">
        <v>1.9000000000000001E-4</v>
      </c>
      <c r="D12" s="2">
        <f>SUM(C$6:C12)</f>
        <v>8.8299999999999993E-3</v>
      </c>
      <c r="E12" s="2">
        <f t="shared" si="0"/>
        <v>0.99120886995862001</v>
      </c>
      <c r="F12" s="2">
        <f t="shared" si="1"/>
        <v>8.7911300413799909E-3</v>
      </c>
      <c r="G12" s="2">
        <f t="shared" si="3"/>
        <v>1.9000000000002869E-4</v>
      </c>
      <c r="I12" s="12">
        <f t="shared" si="2"/>
        <v>21.689497716894977</v>
      </c>
      <c r="J12" s="7">
        <f>SUM(I$6:I12) * (24*365/10^9)</f>
        <v>8.8299999999999993E-3</v>
      </c>
    </row>
    <row r="13" spans="2:12" x14ac:dyDescent="0.2">
      <c r="B13" s="2">
        <v>8</v>
      </c>
      <c r="C13" s="2">
        <v>1.8000000000000001E-4</v>
      </c>
      <c r="D13" s="2">
        <f>SUM(C$6:C13)</f>
        <v>9.0099999999999989E-3</v>
      </c>
      <c r="E13" s="2">
        <f t="shared" si="0"/>
        <v>0.99103046841864784</v>
      </c>
      <c r="F13" s="2">
        <f t="shared" si="1"/>
        <v>8.9695315813521637E-3</v>
      </c>
      <c r="G13" s="2">
        <f t="shared" si="3"/>
        <v>1.7999999999990246E-4</v>
      </c>
      <c r="I13" s="12">
        <f t="shared" si="2"/>
        <v>20.547945205479454</v>
      </c>
      <c r="J13" s="7">
        <f>SUM(I$6:I13) * (24*365/10^9)</f>
        <v>9.0100000000000006E-3</v>
      </c>
    </row>
    <row r="14" spans="2:12" x14ac:dyDescent="0.2">
      <c r="B14" s="2">
        <v>9</v>
      </c>
      <c r="C14" s="2">
        <v>1.6000000000000001E-4</v>
      </c>
      <c r="D14" s="2">
        <f>SUM(C$6:C14)</f>
        <v>9.1699999999999993E-3</v>
      </c>
      <c r="E14" s="2">
        <f t="shared" si="0"/>
        <v>0.99087191622821424</v>
      </c>
      <c r="F14" s="2">
        <f t="shared" si="1"/>
        <v>9.1280837717857555E-3</v>
      </c>
      <c r="G14" s="2">
        <f t="shared" si="3"/>
        <v>1.6000000000008889E-4</v>
      </c>
      <c r="I14" s="12">
        <f t="shared" si="2"/>
        <v>18.264840182648406</v>
      </c>
      <c r="J14" s="7">
        <f>SUM(I$6:I14) * (24*365/10^9)</f>
        <v>9.1699999999999993E-3</v>
      </c>
    </row>
    <row r="15" spans="2:12" x14ac:dyDescent="0.2">
      <c r="B15" s="2">
        <v>10</v>
      </c>
      <c r="C15" s="2">
        <v>1.3999999999999999E-4</v>
      </c>
      <c r="D15" s="2">
        <f>SUM(C$6:C15)</f>
        <v>9.3099999999999988E-3</v>
      </c>
      <c r="E15" s="2">
        <f t="shared" si="0"/>
        <v>0.99073320387003394</v>
      </c>
      <c r="F15" s="2">
        <f t="shared" si="1"/>
        <v>9.2667961299660595E-3</v>
      </c>
      <c r="G15" s="2">
        <f t="shared" si="3"/>
        <v>1.3999999999998909E-4</v>
      </c>
      <c r="H15" s="13">
        <f>SUM(C6:C15)/10 / (24*365) * 10^9</f>
        <v>106.27853881278537</v>
      </c>
      <c r="I15" s="12">
        <f t="shared" si="2"/>
        <v>15.981735159817351</v>
      </c>
      <c r="J15" s="7">
        <f>SUM(I$6:I15) * (24*365/10^9)</f>
        <v>9.3100000000000006E-3</v>
      </c>
      <c r="K15" s="12">
        <f>AVERAGE(I6:I15)</f>
        <v>106.27853881278538</v>
      </c>
    </row>
    <row r="16" spans="2:12" x14ac:dyDescent="0.2">
      <c r="B16" s="2">
        <v>11</v>
      </c>
      <c r="C16" s="2">
        <v>1.2999999999999999E-4</v>
      </c>
      <c r="D16" s="2">
        <f>SUM(C$6:C16)</f>
        <v>9.4399999999999987E-3</v>
      </c>
      <c r="E16" s="2">
        <f t="shared" si="0"/>
        <v>0.99060441692486367</v>
      </c>
      <c r="F16" s="2">
        <f t="shared" si="1"/>
        <v>9.3955830751363267E-3</v>
      </c>
      <c r="G16" s="2">
        <f t="shared" si="3"/>
        <v>1.2999999999997389E-4</v>
      </c>
      <c r="H16" s="13">
        <f t="shared" ref="H16:H79" si="4">SUM(C7:C16)/10 / (24*365) * 10^9</f>
        <v>27.168949771689498</v>
      </c>
      <c r="I16" s="12">
        <f t="shared" si="2"/>
        <v>14.840182648401825</v>
      </c>
      <c r="J16" s="7">
        <f>SUM(I$6:I16) * (24*365/10^9)</f>
        <v>9.4400000000000005E-3</v>
      </c>
      <c r="K16" s="12">
        <f t="shared" ref="K16:K79" si="5">AVERAGE(I7:I16)</f>
        <v>27.168949771689494</v>
      </c>
    </row>
    <row r="17" spans="2:11" x14ac:dyDescent="0.2">
      <c r="B17" s="2">
        <v>12</v>
      </c>
      <c r="C17" s="2">
        <v>1.2999999999999999E-4</v>
      </c>
      <c r="D17" s="2">
        <f>SUM(C$6:C17)</f>
        <v>9.5699999999999986E-3</v>
      </c>
      <c r="E17" s="2">
        <f t="shared" si="0"/>
        <v>0.99047564672090804</v>
      </c>
      <c r="F17" s="2">
        <f t="shared" si="1"/>
        <v>9.5243532790919572E-3</v>
      </c>
      <c r="G17" s="2">
        <f t="shared" si="3"/>
        <v>1.3000000000000685E-4</v>
      </c>
      <c r="H17" s="13">
        <f t="shared" si="4"/>
        <v>22.602739726027394</v>
      </c>
      <c r="I17" s="12">
        <f t="shared" si="2"/>
        <v>14.840182648401825</v>
      </c>
      <c r="J17" s="7">
        <f>SUM(I$6:I17) * (24*365/10^9)</f>
        <v>9.5700000000000021E-3</v>
      </c>
      <c r="K17" s="12">
        <f t="shared" si="5"/>
        <v>22.602739726027401</v>
      </c>
    </row>
    <row r="18" spans="2:11" x14ac:dyDescent="0.2">
      <c r="B18" s="2">
        <v>13</v>
      </c>
      <c r="C18" s="2">
        <v>1.7000000000000001E-4</v>
      </c>
      <c r="D18" s="2">
        <f>SUM(C$6:C18)</f>
        <v>9.7399999999999987E-3</v>
      </c>
      <c r="E18" s="2">
        <f t="shared" si="0"/>
        <v>0.99030728017252756</v>
      </c>
      <c r="F18" s="2">
        <f t="shared" si="1"/>
        <v>9.6927198274724402E-3</v>
      </c>
      <c r="G18" s="2">
        <f t="shared" si="3"/>
        <v>1.700000000000243E-4</v>
      </c>
      <c r="H18" s="13">
        <f t="shared" si="4"/>
        <v>20.433789954337897</v>
      </c>
      <c r="I18" s="12">
        <f t="shared" si="2"/>
        <v>19.406392694063928</v>
      </c>
      <c r="J18" s="7">
        <f>SUM(I$6:I18) * (24*365/10^9)</f>
        <v>9.7400000000000021E-3</v>
      </c>
      <c r="K18" s="12">
        <f t="shared" si="5"/>
        <v>20.4337899543379</v>
      </c>
    </row>
    <row r="19" spans="2:11" x14ac:dyDescent="0.2">
      <c r="B19" s="2">
        <v>14</v>
      </c>
      <c r="C19" s="2">
        <v>2.5999999999999998E-4</v>
      </c>
      <c r="D19" s="2">
        <f>SUM(C$6:C19)</f>
        <v>9.9999999999999985E-3</v>
      </c>
      <c r="E19" s="2">
        <f t="shared" si="0"/>
        <v>0.99004983374916811</v>
      </c>
      <c r="F19" s="2">
        <f t="shared" si="1"/>
        <v>9.9501662508318933E-3</v>
      </c>
      <c r="G19" s="2">
        <f t="shared" si="3"/>
        <v>2.5999999999991308E-4</v>
      </c>
      <c r="H19" s="13">
        <f t="shared" si="4"/>
        <v>20.319634703196346</v>
      </c>
      <c r="I19" s="12">
        <f t="shared" si="2"/>
        <v>29.68036529680365</v>
      </c>
      <c r="J19" s="7">
        <f>SUM(I$6:I19) * (24*365/10^9)</f>
        <v>1.0000000000000002E-2</v>
      </c>
      <c r="K19" s="12">
        <f t="shared" si="5"/>
        <v>20.319634703196346</v>
      </c>
    </row>
    <row r="20" spans="2:11" x14ac:dyDescent="0.2">
      <c r="B20" s="2">
        <v>15</v>
      </c>
      <c r="C20" s="2">
        <v>3.8000000000000002E-4</v>
      </c>
      <c r="D20" s="2">
        <f>SUM(C$6:C20)</f>
        <v>1.0379999999999999E-2</v>
      </c>
      <c r="E20" s="2">
        <f t="shared" si="0"/>
        <v>0.98967368628488794</v>
      </c>
      <c r="F20" s="2">
        <f t="shared" si="1"/>
        <v>1.0326313715112057E-2</v>
      </c>
      <c r="G20" s="2">
        <f t="shared" si="3"/>
        <v>3.8000000000000013E-4</v>
      </c>
      <c r="H20" s="13">
        <f t="shared" si="4"/>
        <v>22.146118721461185</v>
      </c>
      <c r="I20" s="12">
        <f t="shared" si="2"/>
        <v>43.378995433789953</v>
      </c>
      <c r="J20" s="7">
        <f>SUM(I$6:I20) * (24*365/10^9)</f>
        <v>1.0380000000000002E-2</v>
      </c>
      <c r="K20" s="12">
        <f t="shared" si="5"/>
        <v>22.146118721461185</v>
      </c>
    </row>
    <row r="21" spans="2:11" x14ac:dyDescent="0.2">
      <c r="B21" s="2">
        <v>16</v>
      </c>
      <c r="C21" s="2">
        <v>5.1000000000000004E-4</v>
      </c>
      <c r="D21" s="2">
        <f>SUM(C$6:C21)</f>
        <v>1.0889999999999999E-2</v>
      </c>
      <c r="E21" s="2">
        <f t="shared" si="0"/>
        <v>0.98916908139006809</v>
      </c>
      <c r="F21" s="2">
        <f t="shared" si="1"/>
        <v>1.0830918609931905E-2</v>
      </c>
      <c r="G21" s="2">
        <f t="shared" si="3"/>
        <v>5.1000000000004687E-4</v>
      </c>
      <c r="H21" s="13">
        <f t="shared" si="4"/>
        <v>25.684931506849317</v>
      </c>
      <c r="I21" s="12">
        <f t="shared" si="2"/>
        <v>58.219178082191789</v>
      </c>
      <c r="J21" s="7">
        <f>SUM(I$6:I21) * (24*365/10^9)</f>
        <v>1.0890000000000002E-2</v>
      </c>
      <c r="K21" s="12">
        <f t="shared" si="5"/>
        <v>25.684931506849313</v>
      </c>
    </row>
    <row r="22" spans="2:11" x14ac:dyDescent="0.2">
      <c r="B22" s="2">
        <v>17</v>
      </c>
      <c r="C22" s="2">
        <v>6.3000000000000003E-4</v>
      </c>
      <c r="D22" s="2">
        <f>SUM(C$6:C22)</f>
        <v>1.1519999999999999E-2</v>
      </c>
      <c r="E22" s="2">
        <f t="shared" si="0"/>
        <v>0.98854610112817987</v>
      </c>
      <c r="F22" s="2">
        <f t="shared" si="1"/>
        <v>1.1453898871820134E-2</v>
      </c>
      <c r="G22" s="2">
        <f t="shared" si="3"/>
        <v>6.3000000000005239E-4</v>
      </c>
      <c r="H22" s="13">
        <f t="shared" si="4"/>
        <v>30.707762557077633</v>
      </c>
      <c r="I22" s="12">
        <f t="shared" si="2"/>
        <v>71.917808219178085</v>
      </c>
      <c r="J22" s="7">
        <f>SUM(I$6:I22) * (24*365/10^9)</f>
        <v>1.1520000000000002E-2</v>
      </c>
      <c r="K22" s="12">
        <f t="shared" si="5"/>
        <v>30.707762557077626</v>
      </c>
    </row>
    <row r="23" spans="2:11" x14ac:dyDescent="0.2">
      <c r="B23" s="2">
        <v>18</v>
      </c>
      <c r="C23" s="2">
        <v>7.2999999999999996E-4</v>
      </c>
      <c r="D23" s="2">
        <f>SUM(C$6:C23)</f>
        <v>1.2249999999999999E-2</v>
      </c>
      <c r="E23" s="2">
        <f t="shared" si="0"/>
        <v>0.9878247258083831</v>
      </c>
      <c r="F23" s="2">
        <f t="shared" si="1"/>
        <v>1.2175274191616903E-2</v>
      </c>
      <c r="G23" s="2">
        <f t="shared" si="3"/>
        <v>7.2999999999999975E-4</v>
      </c>
      <c r="H23" s="13">
        <f t="shared" si="4"/>
        <v>36.986301369863007</v>
      </c>
      <c r="I23" s="12">
        <f t="shared" si="2"/>
        <v>83.333333333333329</v>
      </c>
      <c r="J23" s="7">
        <f>SUM(I$6:I23) * (24*365/10^9)</f>
        <v>1.2250000000000002E-2</v>
      </c>
      <c r="K23" s="12">
        <f t="shared" si="5"/>
        <v>36.986301369863014</v>
      </c>
    </row>
    <row r="24" spans="2:11" x14ac:dyDescent="0.2">
      <c r="B24" s="2">
        <v>19</v>
      </c>
      <c r="C24" s="2">
        <v>7.9000000000000001E-4</v>
      </c>
      <c r="D24" s="2">
        <f>SUM(C$6:C24)</f>
        <v>1.304E-2</v>
      </c>
      <c r="E24" s="2">
        <f t="shared" si="0"/>
        <v>0.98704465244454354</v>
      </c>
      <c r="F24" s="2">
        <f t="shared" si="1"/>
        <v>1.2955347555456465E-2</v>
      </c>
      <c r="G24" s="2">
        <f t="shared" si="3"/>
        <v>7.8999999999996955E-4</v>
      </c>
      <c r="H24" s="13">
        <f t="shared" si="4"/>
        <v>44.178082191780824</v>
      </c>
      <c r="I24" s="12">
        <f t="shared" si="2"/>
        <v>90.182648401826484</v>
      </c>
      <c r="J24" s="7">
        <f>SUM(I$6:I24) * (24*365/10^9)</f>
        <v>1.3040000000000003E-2</v>
      </c>
      <c r="K24" s="12">
        <f t="shared" si="5"/>
        <v>44.178082191780824</v>
      </c>
    </row>
    <row r="25" spans="2:11" x14ac:dyDescent="0.2">
      <c r="B25" s="2">
        <v>20</v>
      </c>
      <c r="C25" s="2">
        <v>8.4000000000000003E-4</v>
      </c>
      <c r="D25" s="2">
        <f>SUM(C$6:C25)</f>
        <v>1.388E-2</v>
      </c>
      <c r="E25" s="2">
        <f t="shared" si="0"/>
        <v>0.98621588306835972</v>
      </c>
      <c r="F25" s="2">
        <f t="shared" si="1"/>
        <v>1.3784116931640278E-2</v>
      </c>
      <c r="G25" s="2">
        <f t="shared" si="3"/>
        <v>8.4000000000003343E-4</v>
      </c>
      <c r="H25" s="13">
        <f t="shared" si="4"/>
        <v>52.168949771689491</v>
      </c>
      <c r="I25" s="12">
        <f t="shared" si="2"/>
        <v>95.890410958904113</v>
      </c>
      <c r="J25" s="7">
        <f>SUM(I$6:I25) * (24*365/10^9)</f>
        <v>1.3880000000000002E-2</v>
      </c>
      <c r="K25" s="12">
        <f t="shared" si="5"/>
        <v>52.168949771689498</v>
      </c>
    </row>
    <row r="26" spans="2:11" x14ac:dyDescent="0.2">
      <c r="B26" s="2">
        <v>21</v>
      </c>
      <c r="C26" s="2">
        <v>8.8000000000000003E-4</v>
      </c>
      <c r="D26" s="2">
        <f>SUM(C$6:C26)</f>
        <v>1.4760000000000001E-2</v>
      </c>
      <c r="E26" s="2">
        <f t="shared" si="0"/>
        <v>0.98534839484206105</v>
      </c>
      <c r="F26" s="2">
        <f t="shared" si="1"/>
        <v>1.4651605157938952E-2</v>
      </c>
      <c r="G26" s="2">
        <f t="shared" si="3"/>
        <v>8.7999999999999537E-4</v>
      </c>
      <c r="H26" s="13">
        <f t="shared" si="4"/>
        <v>60.730593607305927</v>
      </c>
      <c r="I26" s="12">
        <f t="shared" si="2"/>
        <v>100.4566210045662</v>
      </c>
      <c r="J26" s="7">
        <f>SUM(I$6:I26) * (24*365/10^9)</f>
        <v>1.4760000000000002E-2</v>
      </c>
      <c r="K26" s="12">
        <f t="shared" si="5"/>
        <v>60.730593607305934</v>
      </c>
    </row>
    <row r="27" spans="2:11" x14ac:dyDescent="0.2">
      <c r="B27" s="2">
        <v>22</v>
      </c>
      <c r="C27" s="2">
        <v>9.2000000000000003E-4</v>
      </c>
      <c r="D27" s="2">
        <f>SUM(C$6:C27)</f>
        <v>1.5679999999999999E-2</v>
      </c>
      <c r="E27" s="2">
        <f t="shared" si="0"/>
        <v>0.98444229119039672</v>
      </c>
      <c r="F27" s="2">
        <f t="shared" si="1"/>
        <v>1.5557708809603277E-2</v>
      </c>
      <c r="G27" s="2">
        <f t="shared" si="3"/>
        <v>9.1999999999990353E-4</v>
      </c>
      <c r="H27" s="13">
        <f t="shared" si="4"/>
        <v>69.748858447488573</v>
      </c>
      <c r="I27" s="12">
        <f t="shared" si="2"/>
        <v>105.02283105022831</v>
      </c>
      <c r="J27" s="7">
        <f>SUM(I$6:I27) * (24*365/10^9)</f>
        <v>1.5680000000000003E-2</v>
      </c>
      <c r="K27" s="12">
        <f t="shared" si="5"/>
        <v>69.748858447488587</v>
      </c>
    </row>
    <row r="28" spans="2:11" x14ac:dyDescent="0.2">
      <c r="B28" s="2">
        <v>23</v>
      </c>
      <c r="C28" s="2">
        <v>9.6000000000000002E-4</v>
      </c>
      <c r="D28" s="2">
        <f>SUM(C$6:C28)</f>
        <v>1.6639999999999999E-2</v>
      </c>
      <c r="E28" s="2">
        <f t="shared" si="0"/>
        <v>0.98349768007673455</v>
      </c>
      <c r="F28" s="2">
        <f t="shared" si="1"/>
        <v>1.6502319923265452E-2</v>
      </c>
      <c r="G28" s="2">
        <f t="shared" si="3"/>
        <v>9.6000000000008578E-4</v>
      </c>
      <c r="H28" s="13">
        <f t="shared" si="4"/>
        <v>78.767123287671211</v>
      </c>
      <c r="I28" s="12">
        <f t="shared" si="2"/>
        <v>109.58904109589041</v>
      </c>
      <c r="J28" s="7">
        <f>SUM(I$6:I28) * (24*365/10^9)</f>
        <v>1.6640000000000002E-2</v>
      </c>
      <c r="K28" s="12">
        <f t="shared" si="5"/>
        <v>78.767123287671225</v>
      </c>
    </row>
    <row r="29" spans="2:11" x14ac:dyDescent="0.2">
      <c r="B29" s="2">
        <v>24</v>
      </c>
      <c r="C29" s="2">
        <v>9.7000000000000005E-4</v>
      </c>
      <c r="D29" s="2">
        <f>SUM(C$6:C29)</f>
        <v>1.7609999999999997E-2</v>
      </c>
      <c r="E29" s="2">
        <f t="shared" si="0"/>
        <v>0.98254414986397809</v>
      </c>
      <c r="F29" s="2">
        <f t="shared" si="1"/>
        <v>1.7455850136021911E-2</v>
      </c>
      <c r="G29" s="2">
        <f t="shared" si="3"/>
        <v>9.6999999999992578E-4</v>
      </c>
      <c r="H29" s="13">
        <f t="shared" si="4"/>
        <v>86.872146118721474</v>
      </c>
      <c r="I29" s="12">
        <f t="shared" si="2"/>
        <v>110.73059360730593</v>
      </c>
      <c r="J29" s="7">
        <f>SUM(I$6:I29) * (24*365/10^9)</f>
        <v>1.7610000000000004E-2</v>
      </c>
      <c r="K29" s="12">
        <f t="shared" si="5"/>
        <v>86.87214611872146</v>
      </c>
    </row>
    <row r="30" spans="2:11" x14ac:dyDescent="0.2">
      <c r="B30" s="2">
        <v>25</v>
      </c>
      <c r="C30" s="2">
        <v>9.6000000000000002E-4</v>
      </c>
      <c r="D30" s="2">
        <f>SUM(C$6:C30)</f>
        <v>1.8569999999999996E-2</v>
      </c>
      <c r="E30" s="2">
        <f t="shared" si="0"/>
        <v>0.98160136009160559</v>
      </c>
      <c r="F30" s="2">
        <f t="shared" si="1"/>
        <v>1.839863990839441E-2</v>
      </c>
      <c r="G30" s="2">
        <f t="shared" si="3"/>
        <v>9.6000000000007191E-4</v>
      </c>
      <c r="H30" s="13">
        <f t="shared" si="4"/>
        <v>93.493150684931521</v>
      </c>
      <c r="I30" s="12">
        <f t="shared" si="2"/>
        <v>109.58904109589041</v>
      </c>
      <c r="J30" s="7">
        <f>SUM(I$6:I30) * (24*365/10^9)</f>
        <v>1.8570000000000003E-2</v>
      </c>
      <c r="K30" s="12">
        <f t="shared" si="5"/>
        <v>93.493150684931507</v>
      </c>
    </row>
    <row r="31" spans="2:11" x14ac:dyDescent="0.2">
      <c r="B31" s="2">
        <v>26</v>
      </c>
      <c r="C31" s="2">
        <v>9.5E-4</v>
      </c>
      <c r="D31" s="2">
        <f>SUM(C$6:C31)</f>
        <v>1.9519999999999996E-2</v>
      </c>
      <c r="E31" s="2">
        <f t="shared" si="0"/>
        <v>0.98066928160689892</v>
      </c>
      <c r="F31" s="2">
        <f t="shared" si="1"/>
        <v>1.9330718393101076E-2</v>
      </c>
      <c r="G31" s="2">
        <f t="shared" si="3"/>
        <v>9.4999999999994394E-4</v>
      </c>
      <c r="H31" s="13">
        <f t="shared" si="4"/>
        <v>98.515981735159812</v>
      </c>
      <c r="I31" s="12">
        <f t="shared" si="2"/>
        <v>108.4474885844749</v>
      </c>
      <c r="J31" s="7">
        <f>SUM(I$6:I31) * (24*365/10^9)</f>
        <v>1.9520000000000003E-2</v>
      </c>
      <c r="K31" s="12">
        <f t="shared" si="5"/>
        <v>98.515981735159812</v>
      </c>
    </row>
    <row r="32" spans="2:11" x14ac:dyDescent="0.2">
      <c r="B32" s="2">
        <v>27</v>
      </c>
      <c r="C32" s="2">
        <v>9.5E-4</v>
      </c>
      <c r="D32" s="2">
        <f>SUM(C$6:C32)</f>
        <v>2.0469999999999995E-2</v>
      </c>
      <c r="E32" s="2">
        <f t="shared" si="0"/>
        <v>0.97973808817628538</v>
      </c>
      <c r="F32" s="2">
        <f t="shared" si="1"/>
        <v>2.0261911823714618E-2</v>
      </c>
      <c r="G32" s="2">
        <f t="shared" si="3"/>
        <v>9.5000000000003415E-4</v>
      </c>
      <c r="H32" s="13">
        <f t="shared" si="4"/>
        <v>102.1689497716895</v>
      </c>
      <c r="I32" s="12">
        <f t="shared" si="2"/>
        <v>108.4474885844749</v>
      </c>
      <c r="J32" s="7">
        <f>SUM(I$6:I32) * (24*365/10^9)</f>
        <v>2.0470000000000002E-2</v>
      </c>
      <c r="K32" s="12">
        <f t="shared" si="5"/>
        <v>102.16894977168948</v>
      </c>
    </row>
    <row r="33" spans="2:18" x14ac:dyDescent="0.2">
      <c r="B33" s="2">
        <v>28</v>
      </c>
      <c r="C33" s="2">
        <v>9.6000000000000002E-4</v>
      </c>
      <c r="D33" s="2">
        <f>SUM(C$6:C33)</f>
        <v>2.1429999999999994E-2</v>
      </c>
      <c r="E33" s="2">
        <f t="shared" si="0"/>
        <v>0.97879799093051356</v>
      </c>
      <c r="F33" s="2">
        <f t="shared" si="1"/>
        <v>2.1202009069486438E-2</v>
      </c>
      <c r="G33" s="2">
        <f t="shared" si="3"/>
        <v>9.600000000000268E-4</v>
      </c>
      <c r="H33" s="13">
        <f t="shared" si="4"/>
        <v>104.79452054794521</v>
      </c>
      <c r="I33" s="12">
        <f t="shared" si="2"/>
        <v>109.58904109589041</v>
      </c>
      <c r="J33" s="7">
        <f>SUM(I$6:I33) * (24*365/10^9)</f>
        <v>2.1430000000000001E-2</v>
      </c>
      <c r="K33" s="12">
        <f t="shared" si="5"/>
        <v>104.7945205479452</v>
      </c>
    </row>
    <row r="34" spans="2:18" x14ac:dyDescent="0.2">
      <c r="B34" s="2">
        <v>29</v>
      </c>
      <c r="C34" s="2">
        <v>9.7999999999999997E-4</v>
      </c>
      <c r="D34" s="2">
        <f>SUM(C$6:C34)</f>
        <v>2.2409999999999992E-2</v>
      </c>
      <c r="E34" s="2">
        <f t="shared" si="0"/>
        <v>0.97783923876469503</v>
      </c>
      <c r="F34" s="2">
        <f t="shared" si="1"/>
        <v>2.2160761235304971E-2</v>
      </c>
      <c r="G34" s="2">
        <f t="shared" si="3"/>
        <v>9.8000000000001211E-4</v>
      </c>
      <c r="H34" s="13">
        <f t="shared" si="4"/>
        <v>106.96347031963471</v>
      </c>
      <c r="I34" s="12">
        <f t="shared" si="2"/>
        <v>111.87214611872146</v>
      </c>
      <c r="J34" s="7">
        <f>SUM(I$6:I34) * (24*365/10^9)</f>
        <v>2.2410000000000003E-2</v>
      </c>
      <c r="K34" s="12">
        <f t="shared" si="5"/>
        <v>106.96347031963469</v>
      </c>
    </row>
    <row r="35" spans="2:18" x14ac:dyDescent="0.2">
      <c r="B35" s="2">
        <v>30</v>
      </c>
      <c r="C35" s="2">
        <v>1.0200000000000001E-3</v>
      </c>
      <c r="D35" s="2">
        <f>SUM(C$6:C35)</f>
        <v>2.3429999999999992E-2</v>
      </c>
      <c r="E35" s="2">
        <f t="shared" si="0"/>
        <v>0.97684235124022267</v>
      </c>
      <c r="F35" s="2">
        <f t="shared" si="1"/>
        <v>2.3157648759777327E-2</v>
      </c>
      <c r="G35" s="2">
        <f t="shared" si="3"/>
        <v>1.0199999999999931E-3</v>
      </c>
      <c r="H35" s="13">
        <f t="shared" si="4"/>
        <v>109.01826484018264</v>
      </c>
      <c r="I35" s="12">
        <f t="shared" si="2"/>
        <v>116.43835616438358</v>
      </c>
      <c r="J35" s="7">
        <f>SUM(I$6:I35) * (24*365/10^9)</f>
        <v>2.3430000000000003E-2</v>
      </c>
      <c r="K35" s="12">
        <f t="shared" si="5"/>
        <v>109.01826484018264</v>
      </c>
    </row>
    <row r="36" spans="2:18" x14ac:dyDescent="0.2">
      <c r="B36" s="2">
        <v>31</v>
      </c>
      <c r="C36" s="2">
        <v>1.06E-3</v>
      </c>
      <c r="D36" s="2">
        <f>SUM(C$6:C36)</f>
        <v>2.4489999999999991E-2</v>
      </c>
      <c r="E36" s="2">
        <f t="shared" si="0"/>
        <v>0.97580744694408661</v>
      </c>
      <c r="F36" s="2">
        <f t="shared" si="1"/>
        <v>2.4192553055913391E-2</v>
      </c>
      <c r="G36" s="2">
        <f t="shared" si="3"/>
        <v>1.0599999999999152E-3</v>
      </c>
      <c r="H36" s="13">
        <f t="shared" si="4"/>
        <v>111.07305936073061</v>
      </c>
      <c r="I36" s="12">
        <f t="shared" si="2"/>
        <v>121.00456621004565</v>
      </c>
      <c r="J36" s="7">
        <f>SUM(I$6:I36) * (24*365/10^9)</f>
        <v>2.4490000000000001E-2</v>
      </c>
      <c r="K36" s="12">
        <f t="shared" si="5"/>
        <v>111.0730593607306</v>
      </c>
    </row>
    <row r="37" spans="2:18" x14ac:dyDescent="0.2">
      <c r="B37" s="2">
        <v>32</v>
      </c>
      <c r="C37" s="2">
        <v>1.1100000000000001E-3</v>
      </c>
      <c r="D37" s="2">
        <f>SUM(C$6:C37)</f>
        <v>2.5599999999999991E-2</v>
      </c>
      <c r="E37" s="2">
        <f t="shared" si="0"/>
        <v>0.97472490160179392</v>
      </c>
      <c r="F37" s="2">
        <f t="shared" si="1"/>
        <v>2.5275098398206075E-2</v>
      </c>
      <c r="G37" s="2">
        <f t="shared" si="3"/>
        <v>1.1100000000000623E-3</v>
      </c>
      <c r="H37" s="13">
        <f t="shared" si="4"/>
        <v>113.24200913242009</v>
      </c>
      <c r="I37" s="12">
        <f t="shared" si="2"/>
        <v>126.71232876712331</v>
      </c>
      <c r="J37" s="7">
        <f>SUM(I$6:I37) * (24*365/10^9)</f>
        <v>2.5600000000000001E-2</v>
      </c>
      <c r="K37" s="12">
        <f t="shared" si="5"/>
        <v>113.24200913242009</v>
      </c>
    </row>
    <row r="38" spans="2:18" x14ac:dyDescent="0.2">
      <c r="B38" s="2">
        <v>33</v>
      </c>
      <c r="C38" s="2">
        <v>1.17E-3</v>
      </c>
      <c r="D38" s="2">
        <f>SUM(C$6:C38)</f>
        <v>2.6769999999999992E-2</v>
      </c>
      <c r="E38" s="2">
        <f t="shared" si="0"/>
        <v>0.97358514035726618</v>
      </c>
      <c r="F38" s="2">
        <f t="shared" si="1"/>
        <v>2.6414859642733823E-2</v>
      </c>
      <c r="G38" s="2">
        <f t="shared" si="3"/>
        <v>1.1699999999999593E-3</v>
      </c>
      <c r="H38" s="13">
        <f t="shared" si="4"/>
        <v>115.6392694063927</v>
      </c>
      <c r="I38" s="12">
        <f t="shared" si="2"/>
        <v>133.56164383561645</v>
      </c>
      <c r="J38" s="7">
        <f>SUM(I$6:I38) * (24*365/10^9)</f>
        <v>2.6770000000000002E-2</v>
      </c>
      <c r="K38" s="12">
        <f t="shared" si="5"/>
        <v>115.63926940639271</v>
      </c>
    </row>
    <row r="39" spans="2:18" x14ac:dyDescent="0.2">
      <c r="B39" s="2">
        <v>34</v>
      </c>
      <c r="C39" s="2">
        <v>1.24E-3</v>
      </c>
      <c r="D39" s="2">
        <f>SUM(C$6:C39)</f>
        <v>2.8009999999999993E-2</v>
      </c>
      <c r="E39" s="2">
        <f t="shared" si="0"/>
        <v>0.97237864296619814</v>
      </c>
      <c r="F39" s="2">
        <f t="shared" si="1"/>
        <v>2.7621357033801863E-2</v>
      </c>
      <c r="G39" s="2">
        <f t="shared" si="3"/>
        <v>1.2400000000000189E-3</v>
      </c>
      <c r="H39" s="13">
        <f t="shared" si="4"/>
        <v>118.72146118721463</v>
      </c>
      <c r="I39" s="12">
        <f t="shared" si="2"/>
        <v>141.55251141552512</v>
      </c>
      <c r="J39" s="7">
        <f>SUM(I$6:I39) * (24*365/10^9)</f>
        <v>2.8010000000000004E-2</v>
      </c>
      <c r="K39" s="12">
        <f t="shared" si="5"/>
        <v>118.7214611872146</v>
      </c>
    </row>
    <row r="40" spans="2:18" x14ac:dyDescent="0.2">
      <c r="B40" s="2">
        <v>35</v>
      </c>
      <c r="C40" s="2">
        <v>1.33E-3</v>
      </c>
      <c r="D40" s="2">
        <f>SUM(C$6:C40)</f>
        <v>2.9339999999999995E-2</v>
      </c>
      <c r="E40" s="2">
        <f t="shared" si="0"/>
        <v>0.97108623901019497</v>
      </c>
      <c r="F40" s="2">
        <f t="shared" si="1"/>
        <v>2.8913760989805026E-2</v>
      </c>
      <c r="G40" s="2">
        <f t="shared" si="3"/>
        <v>1.3299999999999701E-3</v>
      </c>
      <c r="H40" s="13">
        <f t="shared" si="4"/>
        <v>122.94520547945204</v>
      </c>
      <c r="I40" s="12">
        <f t="shared" si="2"/>
        <v>151.82648401826484</v>
      </c>
      <c r="J40" s="7">
        <f>SUM(I$6:I40) * (24*365/10^9)</f>
        <v>2.9340000000000001E-2</v>
      </c>
      <c r="K40" s="12">
        <f t="shared" si="5"/>
        <v>122.94520547945206</v>
      </c>
    </row>
    <row r="41" spans="2:18" x14ac:dyDescent="0.2">
      <c r="B41" s="2">
        <v>36</v>
      </c>
      <c r="C41" s="2">
        <v>1.42E-3</v>
      </c>
      <c r="D41" s="2">
        <f>SUM(C$6:C41)</f>
        <v>3.0759999999999996E-2</v>
      </c>
      <c r="E41" s="2">
        <f t="shared" si="0"/>
        <v>0.96970827513669455</v>
      </c>
      <c r="F41" s="2">
        <f t="shared" si="1"/>
        <v>3.0291724863305447E-2</v>
      </c>
      <c r="G41" s="2">
        <f t="shared" si="3"/>
        <v>1.4199999999999838E-3</v>
      </c>
      <c r="H41" s="13">
        <f t="shared" si="4"/>
        <v>128.31050228310502</v>
      </c>
      <c r="I41" s="12">
        <f t="shared" si="2"/>
        <v>162.10045662100458</v>
      </c>
      <c r="J41" s="7">
        <f>SUM(I$6:I41) * (24*365/10^9)</f>
        <v>3.0760000000000003E-2</v>
      </c>
      <c r="K41" s="12">
        <f t="shared" si="5"/>
        <v>128.31050228310505</v>
      </c>
    </row>
    <row r="42" spans="2:18" x14ac:dyDescent="0.2">
      <c r="B42" s="2">
        <v>37</v>
      </c>
      <c r="C42" s="2">
        <v>1.5100000000000001E-3</v>
      </c>
      <c r="D42" s="2">
        <f>SUM(C$6:C42)</f>
        <v>3.2269999999999993E-2</v>
      </c>
      <c r="E42" s="2">
        <f t="shared" si="0"/>
        <v>0.96824512060092416</v>
      </c>
      <c r="F42" s="2">
        <f t="shared" si="1"/>
        <v>3.1754879399075842E-2</v>
      </c>
      <c r="G42" s="2">
        <f t="shared" si="3"/>
        <v>1.5100000000000356E-3</v>
      </c>
      <c r="H42" s="13">
        <f t="shared" si="4"/>
        <v>134.70319634703193</v>
      </c>
      <c r="I42" s="12">
        <f t="shared" si="2"/>
        <v>172.3744292237443</v>
      </c>
      <c r="J42" s="7">
        <f>SUM(I$6:I42) * (24*365/10^9)</f>
        <v>3.227E-2</v>
      </c>
      <c r="K42" s="12">
        <f t="shared" si="5"/>
        <v>134.70319634703196</v>
      </c>
      <c r="M42" s="14" t="s">
        <v>13</v>
      </c>
      <c r="N42" s="14" t="s">
        <v>11</v>
      </c>
      <c r="O42" s="15"/>
      <c r="P42" s="15"/>
      <c r="Q42" s="15"/>
      <c r="R42" s="15"/>
    </row>
    <row r="43" spans="2:18" x14ac:dyDescent="0.2">
      <c r="B43" s="2">
        <v>38</v>
      </c>
      <c r="C43" s="2">
        <v>1.6100000000000001E-3</v>
      </c>
      <c r="D43" s="2">
        <f>SUM(C$6:C43)</f>
        <v>3.3879999999999993E-2</v>
      </c>
      <c r="E43" s="2">
        <f t="shared" si="0"/>
        <v>0.96668750017765637</v>
      </c>
      <c r="F43" s="2">
        <f t="shared" si="1"/>
        <v>3.3312499822343633E-2</v>
      </c>
      <c r="G43" s="2">
        <f t="shared" si="3"/>
        <v>1.6100000000000142E-3</v>
      </c>
      <c r="H43" s="13">
        <f t="shared" si="4"/>
        <v>142.1232876712329</v>
      </c>
      <c r="I43" s="12">
        <f t="shared" si="2"/>
        <v>183.78995433789956</v>
      </c>
      <c r="J43" s="7">
        <f>SUM(I$6:I43) * (24*365/10^9)</f>
        <v>3.388E-2</v>
      </c>
      <c r="K43" s="12">
        <f t="shared" si="5"/>
        <v>142.1232876712329</v>
      </c>
      <c r="M43" s="16" t="s">
        <v>14</v>
      </c>
      <c r="N43" s="13">
        <f>H20</f>
        <v>22.146118721461185</v>
      </c>
      <c r="O43" s="16"/>
    </row>
    <row r="44" spans="2:18" x14ac:dyDescent="0.2">
      <c r="B44" s="2">
        <v>39</v>
      </c>
      <c r="C44" s="2">
        <v>1.73E-3</v>
      </c>
      <c r="D44" s="2">
        <f>SUM(C$6:C44)</f>
        <v>3.5609999999999996E-2</v>
      </c>
      <c r="E44" s="2">
        <f t="shared" si="0"/>
        <v>0.96501657656801365</v>
      </c>
      <c r="F44" s="2">
        <f t="shared" si="1"/>
        <v>3.4983423431986349E-2</v>
      </c>
      <c r="G44" s="2">
        <f t="shared" si="3"/>
        <v>1.7299999999999607E-3</v>
      </c>
      <c r="H44" s="13">
        <f t="shared" si="4"/>
        <v>150.68493150684935</v>
      </c>
      <c r="I44" s="12">
        <f t="shared" si="2"/>
        <v>197.48858447488584</v>
      </c>
      <c r="J44" s="7">
        <f>SUM(I$6:I44) * (24*365/10^9)</f>
        <v>3.5610000000000003E-2</v>
      </c>
      <c r="K44" s="12">
        <f t="shared" si="5"/>
        <v>150.68493150684932</v>
      </c>
      <c r="M44" s="16" t="s">
        <v>15</v>
      </c>
      <c r="N44" s="13">
        <f>H85</f>
        <v>4310.9589041095896</v>
      </c>
      <c r="O44" s="16"/>
    </row>
    <row r="45" spans="2:18" x14ac:dyDescent="0.2">
      <c r="B45" s="2">
        <v>40</v>
      </c>
      <c r="C45" s="2">
        <v>1.8699999999999999E-3</v>
      </c>
      <c r="D45" s="2">
        <f>SUM(C$6:C45)</f>
        <v>3.7479999999999992E-2</v>
      </c>
      <c r="E45" s="2">
        <f t="shared" si="0"/>
        <v>0.96321368180181632</v>
      </c>
      <c r="F45" s="2">
        <f t="shared" si="1"/>
        <v>3.6786318198183676E-2</v>
      </c>
      <c r="G45" s="2">
        <f t="shared" si="3"/>
        <v>1.8700000000000661E-3</v>
      </c>
      <c r="H45" s="13">
        <f t="shared" si="4"/>
        <v>160.38812785388129</v>
      </c>
      <c r="I45" s="12">
        <f t="shared" si="2"/>
        <v>213.47031963470317</v>
      </c>
      <c r="J45" s="7">
        <f>SUM(I$6:I45) * (24*365/10^9)</f>
        <v>3.7479999999999999E-2</v>
      </c>
      <c r="K45" s="12">
        <f t="shared" si="5"/>
        <v>160.38812785388129</v>
      </c>
      <c r="M45" s="16" t="s">
        <v>16</v>
      </c>
      <c r="N45" s="13">
        <f>H105</f>
        <v>24116.095890410954</v>
      </c>
      <c r="O45" s="16"/>
    </row>
    <row r="46" spans="2:18" x14ac:dyDescent="0.2">
      <c r="B46" s="2">
        <v>41</v>
      </c>
      <c r="C46" s="2">
        <v>2.0100000000000001E-3</v>
      </c>
      <c r="D46" s="2">
        <f>SUM(C$6:C46)</f>
        <v>3.948999999999999E-2</v>
      </c>
      <c r="E46" s="2">
        <f t="shared" si="0"/>
        <v>0.96127956673820181</v>
      </c>
      <c r="F46" s="2">
        <f t="shared" si="1"/>
        <v>3.8720433261798193E-2</v>
      </c>
      <c r="G46" s="2">
        <f t="shared" si="3"/>
        <v>2.0099999999999424E-3</v>
      </c>
      <c r="H46" s="13">
        <f t="shared" si="4"/>
        <v>171.23287671232879</v>
      </c>
      <c r="I46" s="12">
        <f t="shared" si="2"/>
        <v>229.45205479452056</v>
      </c>
      <c r="J46" s="7">
        <f>SUM(I$6:I46) * (24*365/10^9)</f>
        <v>3.9489999999999997E-2</v>
      </c>
      <c r="K46" s="12">
        <f t="shared" si="5"/>
        <v>171.23287671232876</v>
      </c>
      <c r="M46" s="16" t="s">
        <v>17</v>
      </c>
      <c r="N46" s="13">
        <f>H6</f>
        <v>4270.4109589041091</v>
      </c>
      <c r="O46" s="16"/>
    </row>
    <row r="47" spans="2:18" x14ac:dyDescent="0.2">
      <c r="B47" s="2">
        <v>42</v>
      </c>
      <c r="C47" s="2">
        <v>2.1700000000000001E-3</v>
      </c>
      <c r="D47" s="2">
        <f>SUM(C$6:C47)</f>
        <v>4.1659999999999989E-2</v>
      </c>
      <c r="E47" s="2">
        <f t="shared" si="0"/>
        <v>0.9591958517268343</v>
      </c>
      <c r="F47" s="2">
        <f t="shared" si="1"/>
        <v>4.0804148273165697E-2</v>
      </c>
      <c r="G47" s="2">
        <f t="shared" si="3"/>
        <v>2.1700000000000122E-3</v>
      </c>
      <c r="H47" s="13">
        <f t="shared" si="4"/>
        <v>183.33333333333331</v>
      </c>
      <c r="I47" s="12">
        <f t="shared" si="2"/>
        <v>247.71689497716898</v>
      </c>
      <c r="J47" s="7">
        <f>SUM(I$6:I47) * (24*365/10^9)</f>
        <v>4.1659999999999996E-2</v>
      </c>
      <c r="K47" s="12">
        <f t="shared" si="5"/>
        <v>183.33333333333334</v>
      </c>
    </row>
    <row r="48" spans="2:18" x14ac:dyDescent="0.2">
      <c r="B48" s="2">
        <v>43</v>
      </c>
      <c r="C48" s="2">
        <v>2.3400000000000001E-3</v>
      </c>
      <c r="D48" s="2">
        <f>SUM(C$6:C48)</f>
        <v>4.3999999999999991E-2</v>
      </c>
      <c r="E48" s="2">
        <f t="shared" si="0"/>
        <v>0.95695395747304668</v>
      </c>
      <c r="F48" s="2">
        <f t="shared" si="1"/>
        <v>4.3046042526953321E-2</v>
      </c>
      <c r="G48" s="2">
        <f t="shared" si="3"/>
        <v>2.3400000000000157E-3</v>
      </c>
      <c r="H48" s="13">
        <f t="shared" si="4"/>
        <v>196.68949771689498</v>
      </c>
      <c r="I48" s="12">
        <f t="shared" si="2"/>
        <v>267.1232876712329</v>
      </c>
      <c r="J48" s="7">
        <f>SUM(I$6:I48) * (24*365/10^9)</f>
        <v>4.3999999999999991E-2</v>
      </c>
      <c r="K48" s="12">
        <f t="shared" si="5"/>
        <v>196.689497716895</v>
      </c>
    </row>
    <row r="49" spans="2:11" x14ac:dyDescent="0.2">
      <c r="B49" s="2">
        <v>44</v>
      </c>
      <c r="C49" s="2">
        <v>2.5300000000000001E-3</v>
      </c>
      <c r="D49" s="2">
        <f>SUM(C$6:C49)</f>
        <v>4.6529999999999988E-2</v>
      </c>
      <c r="E49" s="2">
        <f t="shared" si="0"/>
        <v>0.95453592406270305</v>
      </c>
      <c r="F49" s="2">
        <f t="shared" si="1"/>
        <v>4.5464075937296955E-2</v>
      </c>
      <c r="G49" s="2">
        <f t="shared" si="3"/>
        <v>2.529999999999942E-3</v>
      </c>
      <c r="H49" s="13">
        <f t="shared" si="4"/>
        <v>211.41552511415523</v>
      </c>
      <c r="I49" s="12">
        <f t="shared" si="2"/>
        <v>288.81278538812785</v>
      </c>
      <c r="J49" s="7">
        <f>SUM(I$6:I49) * (24*365/10^9)</f>
        <v>4.6529999999999995E-2</v>
      </c>
      <c r="K49" s="12">
        <f t="shared" si="5"/>
        <v>211.41552511415526</v>
      </c>
    </row>
    <row r="50" spans="2:11" x14ac:dyDescent="0.2">
      <c r="B50" s="2">
        <v>45</v>
      </c>
      <c r="C50" s="2">
        <v>2.7399999999999998E-3</v>
      </c>
      <c r="D50" s="2">
        <f>SUM(C$6:C50)</f>
        <v>4.9269999999999987E-2</v>
      </c>
      <c r="E50" s="2">
        <f t="shared" si="0"/>
        <v>0.95192407549736502</v>
      </c>
      <c r="F50" s="2">
        <f t="shared" si="1"/>
        <v>4.8075924502634981E-2</v>
      </c>
      <c r="G50" s="2">
        <f t="shared" si="3"/>
        <v>2.7400000000000549E-3</v>
      </c>
      <c r="H50" s="13">
        <f t="shared" si="4"/>
        <v>227.51141552511416</v>
      </c>
      <c r="I50" s="12">
        <f t="shared" si="2"/>
        <v>312.78538812785382</v>
      </c>
      <c r="J50" s="7">
        <f>SUM(I$6:I50) * (24*365/10^9)</f>
        <v>4.9269999999999994E-2</v>
      </c>
      <c r="K50" s="12">
        <f t="shared" si="5"/>
        <v>227.51141552511416</v>
      </c>
    </row>
    <row r="51" spans="2:11" x14ac:dyDescent="0.2">
      <c r="B51" s="2">
        <v>46</v>
      </c>
      <c r="C51" s="2">
        <v>2.99E-3</v>
      </c>
      <c r="D51" s="2">
        <f>SUM(C$6:C51)</f>
        <v>5.2259999999999987E-2</v>
      </c>
      <c r="E51" s="2">
        <f t="shared" si="0"/>
        <v>0.94908207342204542</v>
      </c>
      <c r="F51" s="2">
        <f t="shared" si="1"/>
        <v>5.0917926577954575E-2</v>
      </c>
      <c r="G51" s="2">
        <f t="shared" si="3"/>
        <v>2.9899999999999927E-3</v>
      </c>
      <c r="H51" s="13">
        <f t="shared" si="4"/>
        <v>245.43378995433793</v>
      </c>
      <c r="I51" s="12">
        <f t="shared" si="2"/>
        <v>341.32420091324201</v>
      </c>
      <c r="J51" s="7">
        <f>SUM(I$6:I51) * (24*365/10^9)</f>
        <v>5.2259999999999994E-2</v>
      </c>
      <c r="K51" s="12">
        <f t="shared" si="5"/>
        <v>245.43378995433787</v>
      </c>
    </row>
    <row r="52" spans="2:11" x14ac:dyDescent="0.2">
      <c r="B52" s="2">
        <v>47</v>
      </c>
      <c r="C52" s="2">
        <v>3.2499999999999999E-3</v>
      </c>
      <c r="D52" s="2">
        <f>SUM(C$6:C52)</f>
        <v>5.550999999999999E-2</v>
      </c>
      <c r="E52" s="2">
        <f t="shared" si="0"/>
        <v>0.94600256359749835</v>
      </c>
      <c r="F52" s="2">
        <f t="shared" si="1"/>
        <v>5.3997436402501653E-2</v>
      </c>
      <c r="G52" s="2">
        <f t="shared" si="3"/>
        <v>3.2500000000000515E-3</v>
      </c>
      <c r="H52" s="13">
        <f t="shared" si="4"/>
        <v>265.29680365296804</v>
      </c>
      <c r="I52" s="12">
        <f t="shared" si="2"/>
        <v>371.00456621004565</v>
      </c>
      <c r="J52" s="7">
        <f>SUM(I$6:I52) * (24*365/10^9)</f>
        <v>5.5509999999999997E-2</v>
      </c>
      <c r="K52" s="12">
        <f t="shared" si="5"/>
        <v>265.29680365296804</v>
      </c>
    </row>
    <row r="53" spans="2:11" x14ac:dyDescent="0.2">
      <c r="B53" s="2">
        <v>48</v>
      </c>
      <c r="C53" s="2">
        <v>3.5300000000000002E-3</v>
      </c>
      <c r="D53" s="2">
        <f>SUM(C$6:C53)</f>
        <v>5.9039999999999988E-2</v>
      </c>
      <c r="E53" s="2">
        <f t="shared" si="0"/>
        <v>0.9426690616404888</v>
      </c>
      <c r="F53" s="2">
        <f t="shared" si="1"/>
        <v>5.7330938359511197E-2</v>
      </c>
      <c r="G53" s="2">
        <f t="shared" si="3"/>
        <v>3.5299999999999915E-3</v>
      </c>
      <c r="H53" s="13">
        <f t="shared" si="4"/>
        <v>287.21461187214612</v>
      </c>
      <c r="I53" s="12">
        <f t="shared" si="2"/>
        <v>402.96803652968038</v>
      </c>
      <c r="J53" s="7">
        <f>SUM(I$6:I53) * (24*365/10^9)</f>
        <v>5.9039999999999995E-2</v>
      </c>
      <c r="K53" s="12">
        <f t="shared" si="5"/>
        <v>287.21461187214607</v>
      </c>
    </row>
    <row r="54" spans="2:11" x14ac:dyDescent="0.2">
      <c r="B54" s="2">
        <v>49</v>
      </c>
      <c r="C54" s="2">
        <v>3.81E-3</v>
      </c>
      <c r="D54" s="2">
        <f>SUM(C$6:C54)</f>
        <v>6.2849999999999989E-2</v>
      </c>
      <c r="E54" s="2">
        <f t="shared" si="0"/>
        <v>0.93908432577382883</v>
      </c>
      <c r="F54" s="2">
        <f t="shared" si="1"/>
        <v>6.0915674226171168E-2</v>
      </c>
      <c r="G54" s="2">
        <f t="shared" si="3"/>
        <v>3.8100000000000009E-3</v>
      </c>
      <c r="H54" s="13">
        <f t="shared" si="4"/>
        <v>310.95890410958901</v>
      </c>
      <c r="I54" s="12">
        <f t="shared" si="2"/>
        <v>434.93150684931504</v>
      </c>
      <c r="J54" s="7">
        <f>SUM(I$6:I54) * (24*365/10^9)</f>
        <v>6.2849999999999989E-2</v>
      </c>
      <c r="K54" s="12">
        <f t="shared" si="5"/>
        <v>310.95890410958907</v>
      </c>
    </row>
    <row r="55" spans="2:11" x14ac:dyDescent="0.2">
      <c r="B55" s="2">
        <v>50</v>
      </c>
      <c r="C55" s="2">
        <v>4.0899999999999999E-3</v>
      </c>
      <c r="D55" s="2">
        <f>SUM(C$6:C55)</f>
        <v>6.6939999999999986E-2</v>
      </c>
      <c r="E55" s="2">
        <f t="shared" si="0"/>
        <v>0.93525131473224177</v>
      </c>
      <c r="F55" s="2">
        <f t="shared" si="1"/>
        <v>6.4748685267758233E-2</v>
      </c>
      <c r="G55" s="2">
        <f t="shared" si="3"/>
        <v>4.0899999999999964E-3</v>
      </c>
      <c r="H55" s="13">
        <f t="shared" si="4"/>
        <v>336.30136986301363</v>
      </c>
      <c r="I55" s="12">
        <f t="shared" si="2"/>
        <v>466.89497716894977</v>
      </c>
      <c r="J55" s="7">
        <f>SUM(I$6:I55) * (24*365/10^9)</f>
        <v>6.6939999999999986E-2</v>
      </c>
      <c r="K55" s="12">
        <f t="shared" si="5"/>
        <v>336.30136986301375</v>
      </c>
    </row>
    <row r="56" spans="2:11" x14ac:dyDescent="0.2">
      <c r="B56" s="2">
        <v>51</v>
      </c>
      <c r="C56" s="2">
        <v>4.3899999999999998E-3</v>
      </c>
      <c r="D56" s="2">
        <f>SUM(C$6:C56)</f>
        <v>7.1329999999999991E-2</v>
      </c>
      <c r="E56" s="2">
        <f t="shared" si="0"/>
        <v>0.93115456041571154</v>
      </c>
      <c r="F56" s="2">
        <f t="shared" si="1"/>
        <v>6.8845439584288459E-2</v>
      </c>
      <c r="G56" s="2">
        <f t="shared" si="3"/>
        <v>4.3899999999999217E-3</v>
      </c>
      <c r="H56" s="13">
        <f t="shared" si="4"/>
        <v>363.47031963470323</v>
      </c>
      <c r="I56" s="12">
        <f t="shared" si="2"/>
        <v>501.14155251141551</v>
      </c>
      <c r="J56" s="7">
        <f>SUM(I$6:I56) * (24*365/10^9)</f>
        <v>7.1329999999999991E-2</v>
      </c>
      <c r="K56" s="12">
        <f t="shared" si="5"/>
        <v>363.47031963470329</v>
      </c>
    </row>
    <row r="57" spans="2:11" x14ac:dyDescent="0.2">
      <c r="B57" s="2">
        <v>52</v>
      </c>
      <c r="C57" s="2">
        <v>4.7299999999999998E-3</v>
      </c>
      <c r="D57" s="2">
        <f>SUM(C$6:C57)</f>
        <v>7.6059999999999989E-2</v>
      </c>
      <c r="E57" s="2">
        <f t="shared" si="0"/>
        <v>0.92676059925522447</v>
      </c>
      <c r="F57" s="2">
        <f t="shared" si="1"/>
        <v>7.3239400744775529E-2</v>
      </c>
      <c r="G57" s="2">
        <f t="shared" si="3"/>
        <v>4.7300000000000675E-3</v>
      </c>
      <c r="H57" s="13">
        <f t="shared" si="4"/>
        <v>392.69406392694066</v>
      </c>
      <c r="I57" s="12">
        <f t="shared" si="2"/>
        <v>539.95433789954336</v>
      </c>
      <c r="J57" s="7">
        <f>SUM(I$6:I57) * (24*365/10^9)</f>
        <v>7.6059999999999989E-2</v>
      </c>
      <c r="K57" s="12">
        <f t="shared" si="5"/>
        <v>392.69406392694066</v>
      </c>
    </row>
    <row r="58" spans="2:11" x14ac:dyDescent="0.2">
      <c r="B58" s="2">
        <v>53</v>
      </c>
      <c r="C58" s="2">
        <v>5.1200000000000004E-3</v>
      </c>
      <c r="D58" s="2">
        <f>SUM(C$6:C58)</f>
        <v>8.1179999999999988E-2</v>
      </c>
      <c r="E58" s="2">
        <f t="shared" si="0"/>
        <v>0.92202771151878948</v>
      </c>
      <c r="F58" s="2">
        <f t="shared" si="1"/>
        <v>7.7972288481210517E-2</v>
      </c>
      <c r="G58" s="2">
        <f t="shared" si="3"/>
        <v>5.1200000000000134E-3</v>
      </c>
      <c r="H58" s="13">
        <f t="shared" si="4"/>
        <v>424.42922374429224</v>
      </c>
      <c r="I58" s="12">
        <f t="shared" si="2"/>
        <v>584.474885844749</v>
      </c>
      <c r="J58" s="7">
        <f>SUM(I$6:I58) * (24*365/10^9)</f>
        <v>8.1179999999999988E-2</v>
      </c>
      <c r="K58" s="12">
        <f t="shared" si="5"/>
        <v>424.42922374429224</v>
      </c>
    </row>
    <row r="59" spans="2:11" x14ac:dyDescent="0.2">
      <c r="B59" s="2">
        <v>54</v>
      </c>
      <c r="C59" s="2">
        <v>5.5700000000000003E-3</v>
      </c>
      <c r="D59" s="2">
        <f>SUM(C$6:C59)</f>
        <v>8.6749999999999994E-2</v>
      </c>
      <c r="E59" s="2">
        <f t="shared" si="0"/>
        <v>0.91690629355560715</v>
      </c>
      <c r="F59" s="2">
        <f t="shared" si="1"/>
        <v>8.3093706444392845E-2</v>
      </c>
      <c r="G59" s="2">
        <f t="shared" si="3"/>
        <v>5.5699999999999639E-3</v>
      </c>
      <c r="H59" s="13">
        <f t="shared" si="4"/>
        <v>459.13242009132415</v>
      </c>
      <c r="I59" s="12">
        <f t="shared" si="2"/>
        <v>635.84474885844747</v>
      </c>
      <c r="J59" s="7">
        <f>SUM(I$6:I59) * (24*365/10^9)</f>
        <v>8.6749999999999994E-2</v>
      </c>
      <c r="K59" s="12">
        <f t="shared" si="5"/>
        <v>459.13242009132426</v>
      </c>
    </row>
    <row r="60" spans="2:11" x14ac:dyDescent="0.2">
      <c r="B60" s="2">
        <v>55</v>
      </c>
      <c r="C60" s="2">
        <v>6.1000000000000004E-3</v>
      </c>
      <c r="D60" s="2">
        <f>SUM(C$6:C60)</f>
        <v>9.2849999999999988E-2</v>
      </c>
      <c r="E60" s="2">
        <f t="shared" si="0"/>
        <v>0.91133018957262446</v>
      </c>
      <c r="F60" s="2">
        <f t="shared" si="1"/>
        <v>8.8669810427375539E-2</v>
      </c>
      <c r="G60" s="2">
        <f t="shared" si="3"/>
        <v>6.0999999999999666E-3</v>
      </c>
      <c r="H60" s="13">
        <f t="shared" si="4"/>
        <v>497.48858447488584</v>
      </c>
      <c r="I60" s="12">
        <f t="shared" si="2"/>
        <v>696.34703196347039</v>
      </c>
      <c r="J60" s="7">
        <f>SUM(I$6:I60) * (24*365/10^9)</f>
        <v>9.2850000000000002E-2</v>
      </c>
      <c r="K60" s="12">
        <f t="shared" si="5"/>
        <v>497.48858447488584</v>
      </c>
    </row>
    <row r="61" spans="2:11" x14ac:dyDescent="0.2">
      <c r="B61" s="2">
        <v>56</v>
      </c>
      <c r="C61" s="2">
        <v>6.7299999999999999E-3</v>
      </c>
      <c r="D61" s="2">
        <f>SUM(C$6:C61)</f>
        <v>9.9579999999999988E-2</v>
      </c>
      <c r="E61" s="2">
        <f t="shared" si="0"/>
        <v>0.90521752956936907</v>
      </c>
      <c r="F61" s="2">
        <f t="shared" si="1"/>
        <v>9.4782470430630927E-2</v>
      </c>
      <c r="G61" s="2">
        <f t="shared" si="3"/>
        <v>6.7300000000000137E-3</v>
      </c>
      <c r="H61" s="13">
        <f t="shared" si="4"/>
        <v>540.18264840182633</v>
      </c>
      <c r="I61" s="12">
        <f t="shared" si="2"/>
        <v>768.26484018264841</v>
      </c>
      <c r="J61" s="7">
        <f>SUM(I$6:I61) * (24*365/10^9)</f>
        <v>9.9580000000000002E-2</v>
      </c>
      <c r="K61" s="12">
        <f t="shared" si="5"/>
        <v>540.18264840182644</v>
      </c>
    </row>
    <row r="62" spans="2:11" x14ac:dyDescent="0.2">
      <c r="B62" s="2">
        <v>57</v>
      </c>
      <c r="C62" s="2">
        <v>7.4200000000000004E-3</v>
      </c>
      <c r="D62" s="2">
        <f>SUM(C$6:C62)</f>
        <v>0.10699999999999998</v>
      </c>
      <c r="E62" s="2">
        <f t="shared" si="0"/>
        <v>0.8985256729903055</v>
      </c>
      <c r="F62" s="2">
        <f t="shared" si="1"/>
        <v>0.1014743270096945</v>
      </c>
      <c r="G62" s="2">
        <f t="shared" si="3"/>
        <v>7.4200000000000654E-3</v>
      </c>
      <c r="H62" s="13">
        <f t="shared" si="4"/>
        <v>587.78538812785382</v>
      </c>
      <c r="I62" s="12">
        <f t="shared" si="2"/>
        <v>847.03196347031974</v>
      </c>
      <c r="J62" s="7">
        <f>SUM(I$6:I62) * (24*365/10^9)</f>
        <v>0.107</v>
      </c>
      <c r="K62" s="12">
        <f t="shared" si="5"/>
        <v>587.78538812785393</v>
      </c>
    </row>
    <row r="63" spans="2:11" x14ac:dyDescent="0.2">
      <c r="B63" s="2">
        <v>58</v>
      </c>
      <c r="C63" s="2">
        <v>8.1600000000000006E-3</v>
      </c>
      <c r="D63" s="2">
        <f>SUM(C$6:C63)</f>
        <v>0.11515999999999998</v>
      </c>
      <c r="E63" s="2">
        <f t="shared" si="0"/>
        <v>0.8912235367326844</v>
      </c>
      <c r="F63" s="2">
        <f t="shared" si="1"/>
        <v>0.1087764632673156</v>
      </c>
      <c r="G63" s="2">
        <f t="shared" si="3"/>
        <v>8.1600000000000006E-3</v>
      </c>
      <c r="H63" s="13">
        <f t="shared" si="4"/>
        <v>640.63926940639271</v>
      </c>
      <c r="I63" s="12">
        <f t="shared" si="2"/>
        <v>931.50684931506862</v>
      </c>
      <c r="J63" s="7">
        <f>SUM(I$6:I63) * (24*365/10^9)</f>
        <v>0.11516</v>
      </c>
      <c r="K63" s="12">
        <f t="shared" si="5"/>
        <v>640.63926940639271</v>
      </c>
    </row>
    <row r="64" spans="2:11" x14ac:dyDescent="0.2">
      <c r="B64" s="2">
        <v>59</v>
      </c>
      <c r="C64" s="2">
        <v>8.9200000000000008E-3</v>
      </c>
      <c r="D64" s="2">
        <f>SUM(C$6:C64)</f>
        <v>0.12407999999999998</v>
      </c>
      <c r="E64" s="2">
        <f t="shared" si="0"/>
        <v>0.88330917332222036</v>
      </c>
      <c r="F64" s="2">
        <f t="shared" si="1"/>
        <v>0.11669082667777964</v>
      </c>
      <c r="G64" s="2">
        <f t="shared" si="3"/>
        <v>8.9199999999999696E-3</v>
      </c>
      <c r="H64" s="13">
        <f t="shared" si="4"/>
        <v>698.97260273972609</v>
      </c>
      <c r="I64" s="12">
        <f t="shared" si="2"/>
        <v>1018.2648401826484</v>
      </c>
      <c r="J64" s="7">
        <f>SUM(I$6:I64) * (24*365/10^9)</f>
        <v>0.12408</v>
      </c>
      <c r="K64" s="12">
        <f t="shared" si="5"/>
        <v>698.97260273972609</v>
      </c>
    </row>
    <row r="65" spans="2:11" x14ac:dyDescent="0.2">
      <c r="B65" s="2">
        <v>60</v>
      </c>
      <c r="C65" s="2">
        <v>9.7099999999999999E-3</v>
      </c>
      <c r="D65" s="2">
        <f>SUM(C$6:C65)</f>
        <v>0.13378999999999999</v>
      </c>
      <c r="E65" s="2">
        <f t="shared" si="0"/>
        <v>0.87477374780296169</v>
      </c>
      <c r="F65" s="2">
        <f t="shared" si="1"/>
        <v>0.12522625219703831</v>
      </c>
      <c r="G65" s="2">
        <f t="shared" si="3"/>
        <v>9.7099999999999548E-3</v>
      </c>
      <c r="H65" s="13">
        <f t="shared" si="4"/>
        <v>763.12785388127872</v>
      </c>
      <c r="I65" s="12">
        <f t="shared" si="2"/>
        <v>1108.447488584475</v>
      </c>
      <c r="J65" s="7">
        <f>SUM(I$6:I65) * (24*365/10^9)</f>
        <v>0.13378999999999999</v>
      </c>
      <c r="K65" s="12">
        <f t="shared" si="5"/>
        <v>763.12785388127861</v>
      </c>
    </row>
    <row r="66" spans="2:11" x14ac:dyDescent="0.2">
      <c r="B66" s="2">
        <v>61</v>
      </c>
      <c r="C66" s="2">
        <v>1.0580000000000001E-2</v>
      </c>
      <c r="D66" s="2">
        <f>SUM(C$6:C66)</f>
        <v>0.14437</v>
      </c>
      <c r="E66" s="2">
        <f t="shared" si="0"/>
        <v>0.86556742885513016</v>
      </c>
      <c r="F66" s="2">
        <f t="shared" si="1"/>
        <v>0.13443257114486984</v>
      </c>
      <c r="G66" s="2">
        <f t="shared" si="3"/>
        <v>1.0580000000000062E-2</v>
      </c>
      <c r="H66" s="13">
        <f t="shared" si="4"/>
        <v>833.78995433789964</v>
      </c>
      <c r="I66" s="12">
        <f t="shared" si="2"/>
        <v>1207.7625570776256</v>
      </c>
      <c r="J66" s="7">
        <f>SUM(I$6:I66) * (24*365/10^9)</f>
        <v>0.14437</v>
      </c>
      <c r="K66" s="12">
        <f t="shared" si="5"/>
        <v>833.78995433789953</v>
      </c>
    </row>
    <row r="67" spans="2:11" x14ac:dyDescent="0.2">
      <c r="B67" s="2">
        <v>62</v>
      </c>
      <c r="C67" s="2">
        <v>1.157E-2</v>
      </c>
      <c r="D67" s="2">
        <f>SUM(C$6:C67)</f>
        <v>0.15594</v>
      </c>
      <c r="E67" s="2">
        <f t="shared" si="0"/>
        <v>0.85561052546247807</v>
      </c>
      <c r="F67" s="2">
        <f t="shared" si="1"/>
        <v>0.14438947453752193</v>
      </c>
      <c r="G67" s="2">
        <f t="shared" si="3"/>
        <v>1.1569999999999997E-2</v>
      </c>
      <c r="H67" s="13">
        <f t="shared" si="4"/>
        <v>911.8721461187215</v>
      </c>
      <c r="I67" s="12">
        <f t="shared" si="2"/>
        <v>1320.7762557077626</v>
      </c>
      <c r="J67" s="7">
        <f>SUM(I$6:I67) * (24*365/10^9)</f>
        <v>0.15594</v>
      </c>
      <c r="K67" s="12">
        <f t="shared" si="5"/>
        <v>911.8721461187215</v>
      </c>
    </row>
    <row r="68" spans="2:11" x14ac:dyDescent="0.2">
      <c r="B68" s="2">
        <v>63</v>
      </c>
      <c r="C68" s="2">
        <v>1.265E-2</v>
      </c>
      <c r="D68" s="2">
        <f>SUM(C$6:C68)</f>
        <v>0.16858999999999999</v>
      </c>
      <c r="E68" s="2">
        <f t="shared" si="0"/>
        <v>0.8448552230270977</v>
      </c>
      <c r="F68" s="2">
        <f t="shared" si="1"/>
        <v>0.1551447769729023</v>
      </c>
      <c r="G68" s="2">
        <f t="shared" si="3"/>
        <v>1.2649999999999911E-2</v>
      </c>
      <c r="H68" s="13">
        <f t="shared" si="4"/>
        <v>997.83105022831035</v>
      </c>
      <c r="I68" s="12">
        <f t="shared" si="2"/>
        <v>1444.0639269406392</v>
      </c>
      <c r="J68" s="7">
        <f>SUM(I$6:I68) * (24*365/10^9)</f>
        <v>0.16858999999999999</v>
      </c>
      <c r="K68" s="12">
        <f t="shared" si="5"/>
        <v>997.83105022831046</v>
      </c>
    </row>
    <row r="69" spans="2:11" x14ac:dyDescent="0.2">
      <c r="B69" s="2">
        <v>64</v>
      </c>
      <c r="C69" s="2">
        <v>1.383E-2</v>
      </c>
      <c r="D69" s="2">
        <f>SUM(C$6:C69)</f>
        <v>0.18242</v>
      </c>
      <c r="E69" s="2">
        <f t="shared" si="0"/>
        <v>0.8332513013661067</v>
      </c>
      <c r="F69" s="2">
        <f t="shared" si="1"/>
        <v>0.1667486986338933</v>
      </c>
      <c r="G69" s="2">
        <f t="shared" si="3"/>
        <v>1.3830000000000064E-2</v>
      </c>
      <c r="H69" s="13">
        <f t="shared" si="4"/>
        <v>1092.1232876712327</v>
      </c>
      <c r="I69" s="12">
        <f t="shared" si="2"/>
        <v>1578.7671232876714</v>
      </c>
      <c r="J69" s="7">
        <f>SUM(I$6:I69) * (24*365/10^9)</f>
        <v>0.18242</v>
      </c>
      <c r="K69" s="12">
        <f t="shared" si="5"/>
        <v>1092.1232876712329</v>
      </c>
    </row>
    <row r="70" spans="2:11" x14ac:dyDescent="0.2">
      <c r="B70" s="2">
        <v>65</v>
      </c>
      <c r="C70" s="2">
        <v>1.5089999999999999E-2</v>
      </c>
      <c r="D70" s="2">
        <f>SUM(C$6:C70)</f>
        <v>0.19750999999999999</v>
      </c>
      <c r="E70" s="2">
        <f t="shared" si="0"/>
        <v>0.82077193286735739</v>
      </c>
      <c r="F70" s="2">
        <f t="shared" si="1"/>
        <v>0.17922806713264261</v>
      </c>
      <c r="G70" s="2">
        <f t="shared" si="3"/>
        <v>1.5089999999999937E-2</v>
      </c>
      <c r="H70" s="13">
        <f t="shared" si="4"/>
        <v>1194.7488584474886</v>
      </c>
      <c r="I70" s="12">
        <f t="shared" si="2"/>
        <v>1722.6027397260273</v>
      </c>
      <c r="J70" s="7">
        <f>SUM(I$6:I70) * (24*365/10^9)</f>
        <v>0.19750999999999999</v>
      </c>
      <c r="K70" s="12">
        <f t="shared" si="5"/>
        <v>1194.7488584474884</v>
      </c>
    </row>
    <row r="71" spans="2:11" x14ac:dyDescent="0.2">
      <c r="B71" s="2">
        <v>66</v>
      </c>
      <c r="C71" s="2">
        <v>1.6410000000000001E-2</v>
      </c>
      <c r="D71" s="2">
        <f>SUM(C$6:C71)</f>
        <v>0.21392</v>
      </c>
      <c r="E71" s="2">
        <f t="shared" ref="E71:E105" si="6">EXP(-D71)</f>
        <v>0.80741297547706703</v>
      </c>
      <c r="F71" s="2">
        <f t="shared" ref="F71:F105" si="7">1-E71</f>
        <v>0.19258702452293297</v>
      </c>
      <c r="G71" s="2">
        <f t="shared" si="3"/>
        <v>1.6410000000000036E-2</v>
      </c>
      <c r="H71" s="13">
        <f t="shared" si="4"/>
        <v>1305.2511415525114</v>
      </c>
      <c r="I71" s="12">
        <f t="shared" ref="I71:I105" si="8">C71 / (24*365) * 10^9</f>
        <v>1873.2876712328768</v>
      </c>
      <c r="J71" s="7">
        <f>SUM(I$6:I71) * (24*365/10^9)</f>
        <v>0.21391999999999997</v>
      </c>
      <c r="K71" s="12">
        <f t="shared" si="5"/>
        <v>1305.2511415525114</v>
      </c>
    </row>
    <row r="72" spans="2:11" x14ac:dyDescent="0.2">
      <c r="B72" s="2">
        <v>67</v>
      </c>
      <c r="C72" s="2">
        <v>1.7819999999999999E-2</v>
      </c>
      <c r="D72" s="2">
        <f>SUM(C$6:C72)</f>
        <v>0.23174</v>
      </c>
      <c r="E72" s="2">
        <f t="shared" si="6"/>
        <v>0.79315231610264536</v>
      </c>
      <c r="F72" s="2">
        <f t="shared" si="7"/>
        <v>0.20684768389735464</v>
      </c>
      <c r="G72" s="2">
        <f t="shared" ref="G72:G105" si="9" xml:space="preserve"> -(LN(E72) - LN(E71)) / 1</f>
        <v>1.7820000000000003E-2</v>
      </c>
      <c r="H72" s="13">
        <f t="shared" si="4"/>
        <v>1423.9726027397264</v>
      </c>
      <c r="I72" s="12">
        <f t="shared" si="8"/>
        <v>2034.2465753424656</v>
      </c>
      <c r="J72" s="7">
        <f>SUM(I$6:I72) * (24*365/10^9)</f>
        <v>0.23173999999999997</v>
      </c>
      <c r="K72" s="12">
        <f t="shared" si="5"/>
        <v>1423.972602739726</v>
      </c>
    </row>
    <row r="73" spans="2:11" x14ac:dyDescent="0.2">
      <c r="B73" s="2">
        <v>68</v>
      </c>
      <c r="C73" s="2">
        <v>1.941E-2</v>
      </c>
      <c r="D73" s="2">
        <f>SUM(C$6:C73)</f>
        <v>0.25114999999999998</v>
      </c>
      <c r="E73" s="2">
        <f t="shared" si="6"/>
        <v>0.77790567695553758</v>
      </c>
      <c r="F73" s="2">
        <f t="shared" si="7"/>
        <v>0.22209432304446242</v>
      </c>
      <c r="G73" s="2">
        <f t="shared" si="9"/>
        <v>1.9409999999999955E-2</v>
      </c>
      <c r="H73" s="13">
        <f t="shared" si="4"/>
        <v>1552.397260273973</v>
      </c>
      <c r="I73" s="12">
        <f t="shared" si="8"/>
        <v>2215.7534246575342</v>
      </c>
      <c r="J73" s="7">
        <f>SUM(I$6:I73) * (24*365/10^9)</f>
        <v>0.25114999999999998</v>
      </c>
      <c r="K73" s="12">
        <f t="shared" si="5"/>
        <v>1552.3972602739727</v>
      </c>
    </row>
    <row r="74" spans="2:11" x14ac:dyDescent="0.2">
      <c r="B74" s="2">
        <v>69</v>
      </c>
      <c r="C74" s="2">
        <v>2.1229999999999999E-2</v>
      </c>
      <c r="D74" s="2">
        <f>SUM(C$6:C74)</f>
        <v>0.27237999999999996</v>
      </c>
      <c r="E74" s="2">
        <f t="shared" si="6"/>
        <v>0.76156481146953436</v>
      </c>
      <c r="F74" s="2">
        <f t="shared" si="7"/>
        <v>0.23843518853046564</v>
      </c>
      <c r="G74" s="2">
        <f t="shared" si="9"/>
        <v>2.1229999999999971E-2</v>
      </c>
      <c r="H74" s="13">
        <f t="shared" si="4"/>
        <v>1692.922374429224</v>
      </c>
      <c r="I74" s="12">
        <f t="shared" si="8"/>
        <v>2423.51598173516</v>
      </c>
      <c r="J74" s="7">
        <f>SUM(I$6:I74) * (24*365/10^9)</f>
        <v>0.27237999999999996</v>
      </c>
      <c r="K74" s="12">
        <f t="shared" si="5"/>
        <v>1692.9223744292237</v>
      </c>
    </row>
    <row r="75" spans="2:11" x14ac:dyDescent="0.2">
      <c r="B75" s="2">
        <v>70</v>
      </c>
      <c r="C75" s="2">
        <v>2.3230000000000001E-2</v>
      </c>
      <c r="D75" s="2">
        <f>SUM(C$6:C75)</f>
        <v>0.29560999999999993</v>
      </c>
      <c r="E75" s="2">
        <f t="shared" si="6"/>
        <v>0.74407756168949557</v>
      </c>
      <c r="F75" s="2">
        <f t="shared" si="7"/>
        <v>0.25592243831050443</v>
      </c>
      <c r="G75" s="2">
        <f t="shared" si="9"/>
        <v>2.3230000000000084E-2</v>
      </c>
      <c r="H75" s="13">
        <f t="shared" si="4"/>
        <v>1847.2602739726026</v>
      </c>
      <c r="I75" s="12">
        <f t="shared" si="8"/>
        <v>2651.8264840182651</v>
      </c>
      <c r="J75" s="7">
        <f>SUM(I$6:I75) * (24*365/10^9)</f>
        <v>0.29560999999999998</v>
      </c>
      <c r="K75" s="12">
        <f t="shared" si="5"/>
        <v>1847.2602739726026</v>
      </c>
    </row>
    <row r="76" spans="2:11" x14ac:dyDescent="0.2">
      <c r="B76" s="2">
        <v>71</v>
      </c>
      <c r="C76" s="2">
        <v>2.528E-2</v>
      </c>
      <c r="D76" s="2">
        <f>SUM(C$6:C76)</f>
        <v>0.32088999999999995</v>
      </c>
      <c r="E76" s="2">
        <f t="shared" si="6"/>
        <v>0.72550305193672171</v>
      </c>
      <c r="F76" s="2">
        <f t="shared" si="7"/>
        <v>0.27449694806327829</v>
      </c>
      <c r="G76" s="2">
        <f t="shared" si="9"/>
        <v>2.5279999999999969E-2</v>
      </c>
      <c r="H76" s="13">
        <f t="shared" si="4"/>
        <v>2015.0684931506851</v>
      </c>
      <c r="I76" s="12">
        <f t="shared" si="8"/>
        <v>2885.8447488584475</v>
      </c>
      <c r="J76" s="7">
        <f>SUM(I$6:I76) * (24*365/10^9)</f>
        <v>0.32089000000000001</v>
      </c>
      <c r="K76" s="12">
        <f t="shared" si="5"/>
        <v>2015.0684931506846</v>
      </c>
    </row>
    <row r="77" spans="2:11" x14ac:dyDescent="0.2">
      <c r="B77" s="2">
        <v>72</v>
      </c>
      <c r="C77" s="2">
        <v>2.7390000000000001E-2</v>
      </c>
      <c r="D77" s="2">
        <f>SUM(C$6:C77)</f>
        <v>0.34827999999999998</v>
      </c>
      <c r="E77" s="2">
        <f t="shared" si="6"/>
        <v>0.70590119620553715</v>
      </c>
      <c r="F77" s="2">
        <f t="shared" si="7"/>
        <v>0.29409880379446285</v>
      </c>
      <c r="G77" s="2">
        <f t="shared" si="9"/>
        <v>2.7390000000000025E-2</v>
      </c>
      <c r="H77" s="13">
        <f t="shared" si="4"/>
        <v>2195.6621004566209</v>
      </c>
      <c r="I77" s="12">
        <f t="shared" si="8"/>
        <v>3126.7123287671234</v>
      </c>
      <c r="J77" s="7">
        <f>SUM(I$6:I77) * (24*365/10^9)</f>
        <v>0.34827999999999998</v>
      </c>
      <c r="K77" s="12">
        <f t="shared" si="5"/>
        <v>2195.6621004566214</v>
      </c>
    </row>
    <row r="78" spans="2:11" x14ac:dyDescent="0.2">
      <c r="B78" s="2">
        <v>73</v>
      </c>
      <c r="C78" s="2">
        <v>2.9700000000000001E-2</v>
      </c>
      <c r="D78" s="2">
        <f>SUM(C$6:C78)</f>
        <v>0.37797999999999998</v>
      </c>
      <c r="E78" s="2">
        <f t="shared" si="6"/>
        <v>0.68524420541293063</v>
      </c>
      <c r="F78" s="2">
        <f t="shared" si="7"/>
        <v>0.31475579458706937</v>
      </c>
      <c r="G78" s="2">
        <f t="shared" si="9"/>
        <v>2.9700000000000004E-2</v>
      </c>
      <c r="H78" s="13">
        <f t="shared" si="4"/>
        <v>2390.2968036529683</v>
      </c>
      <c r="I78" s="12">
        <f t="shared" si="8"/>
        <v>3390.41095890411</v>
      </c>
      <c r="J78" s="7">
        <f>SUM(I$6:I78) * (24*365/10^9)</f>
        <v>0.37797999999999998</v>
      </c>
      <c r="K78" s="12">
        <f t="shared" si="5"/>
        <v>2390.2968036529683</v>
      </c>
    </row>
    <row r="79" spans="2:11" x14ac:dyDescent="0.2">
      <c r="B79" s="2">
        <v>74</v>
      </c>
      <c r="C79" s="2">
        <v>3.2289999999999999E-2</v>
      </c>
      <c r="D79" s="2">
        <f>SUM(C$6:C79)</f>
        <v>0.41026999999999997</v>
      </c>
      <c r="E79" s="2">
        <f t="shared" si="6"/>
        <v>0.66347108875665728</v>
      </c>
      <c r="F79" s="2">
        <f t="shared" si="7"/>
        <v>0.33652891124334272</v>
      </c>
      <c r="G79" s="2">
        <f t="shared" si="9"/>
        <v>3.228999999999993E-2</v>
      </c>
      <c r="H79" s="13">
        <f t="shared" si="4"/>
        <v>2601.027397260274</v>
      </c>
      <c r="I79" s="12">
        <f t="shared" si="8"/>
        <v>3686.0730593607304</v>
      </c>
      <c r="J79" s="7">
        <f>SUM(I$6:I79) * (24*365/10^9)</f>
        <v>0.41026999999999997</v>
      </c>
      <c r="K79" s="12">
        <f t="shared" si="5"/>
        <v>2601.027397260274</v>
      </c>
    </row>
    <row r="80" spans="2:11" x14ac:dyDescent="0.2">
      <c r="B80" s="2">
        <v>75</v>
      </c>
      <c r="C80" s="2">
        <v>3.5180000000000003E-2</v>
      </c>
      <c r="D80" s="2">
        <f>SUM(C$6:C80)</f>
        <v>0.44544999999999996</v>
      </c>
      <c r="E80" s="2">
        <f t="shared" si="6"/>
        <v>0.64053596998183082</v>
      </c>
      <c r="F80" s="2">
        <f t="shared" si="7"/>
        <v>0.35946403001816918</v>
      </c>
      <c r="G80" s="2">
        <f t="shared" si="9"/>
        <v>3.5179999999999989E-2</v>
      </c>
      <c r="H80" s="13">
        <f t="shared" ref="H80:H105" si="10">SUM(C71:C80)/10 / (24*365) * 10^9</f>
        <v>2830.3652968036531</v>
      </c>
      <c r="I80" s="12">
        <f t="shared" si="8"/>
        <v>4015.9817351598181</v>
      </c>
      <c r="J80" s="7">
        <f>SUM(I$6:I80) * (24*365/10^9)</f>
        <v>0.44544999999999996</v>
      </c>
      <c r="K80" s="12">
        <f t="shared" ref="K80:K105" si="11">AVERAGE(I71:I80)</f>
        <v>2830.3652968036531</v>
      </c>
    </row>
    <row r="81" spans="1:11" x14ac:dyDescent="0.2">
      <c r="B81" s="2">
        <v>76</v>
      </c>
      <c r="C81" s="2">
        <v>3.8240000000000003E-2</v>
      </c>
      <c r="D81" s="2">
        <f>SUM(C$6:C81)</f>
        <v>0.48368999999999995</v>
      </c>
      <c r="E81" s="2">
        <f t="shared" si="6"/>
        <v>0.61650428862179218</v>
      </c>
      <c r="F81" s="2">
        <f t="shared" si="7"/>
        <v>0.38349571137820782</v>
      </c>
      <c r="G81" s="2">
        <f t="shared" si="9"/>
        <v>3.8239999999999996E-2</v>
      </c>
      <c r="H81" s="13">
        <f t="shared" si="10"/>
        <v>3079.566210045662</v>
      </c>
      <c r="I81" s="12">
        <f t="shared" si="8"/>
        <v>4365.2968036529683</v>
      </c>
      <c r="J81" s="7">
        <f>SUM(I$6:I81) * (24*365/10^9)</f>
        <v>0.48369000000000001</v>
      </c>
      <c r="K81" s="12">
        <f t="shared" si="11"/>
        <v>3079.566210045662</v>
      </c>
    </row>
    <row r="82" spans="1:11" x14ac:dyDescent="0.2">
      <c r="B82" s="2">
        <v>77</v>
      </c>
      <c r="C82" s="2">
        <v>4.1450000000000001E-2</v>
      </c>
      <c r="D82" s="2">
        <f>SUM(C$6:C82)</f>
        <v>0.52513999999999994</v>
      </c>
      <c r="E82" s="2">
        <f t="shared" si="6"/>
        <v>0.59147255241277585</v>
      </c>
      <c r="F82" s="2">
        <f t="shared" si="7"/>
        <v>0.40852744758722415</v>
      </c>
      <c r="G82" s="2">
        <f t="shared" si="9"/>
        <v>4.1449999999999931E-2</v>
      </c>
      <c r="H82" s="13">
        <f t="shared" si="10"/>
        <v>3349.3150684931502</v>
      </c>
      <c r="I82" s="12">
        <f t="shared" si="8"/>
        <v>4731.7351598173509</v>
      </c>
      <c r="J82" s="7">
        <f>SUM(I$6:I82) * (24*365/10^9)</f>
        <v>0.52513999999999994</v>
      </c>
      <c r="K82" s="12">
        <f t="shared" si="11"/>
        <v>3349.3150684931506</v>
      </c>
    </row>
    <row r="83" spans="1:11" x14ac:dyDescent="0.2">
      <c r="B83" s="2">
        <v>78</v>
      </c>
      <c r="C83" s="2">
        <v>4.5019999999999998E-2</v>
      </c>
      <c r="D83" s="2">
        <f>SUM(C$6:C83)</f>
        <v>0.57015999999999989</v>
      </c>
      <c r="E83" s="2">
        <f t="shared" si="6"/>
        <v>0.56543496186768483</v>
      </c>
      <c r="F83" s="2">
        <f t="shared" si="7"/>
        <v>0.43456503813231517</v>
      </c>
      <c r="G83" s="2">
        <f t="shared" si="9"/>
        <v>4.502000000000006E-2</v>
      </c>
      <c r="H83" s="13">
        <f t="shared" si="10"/>
        <v>3641.6666666666665</v>
      </c>
      <c r="I83" s="12">
        <f t="shared" si="8"/>
        <v>5139.2694063926938</v>
      </c>
      <c r="J83" s="7">
        <f>SUM(I$6:I83) * (24*365/10^9)</f>
        <v>0.57016</v>
      </c>
      <c r="K83" s="12">
        <f t="shared" si="11"/>
        <v>3641.666666666667</v>
      </c>
    </row>
    <row r="84" spans="1:11" x14ac:dyDescent="0.2">
      <c r="B84" s="2">
        <v>79</v>
      </c>
      <c r="C84" s="2">
        <v>4.9140000000000003E-2</v>
      </c>
      <c r="D84" s="2">
        <f>SUM(C$6:C84)</f>
        <v>0.61929999999999985</v>
      </c>
      <c r="E84" s="2">
        <f t="shared" si="6"/>
        <v>0.5383211305281359</v>
      </c>
      <c r="F84" s="2">
        <f t="shared" si="7"/>
        <v>0.4616788694718641</v>
      </c>
      <c r="G84" s="2">
        <f t="shared" si="9"/>
        <v>4.9139999999999961E-2</v>
      </c>
      <c r="H84" s="13">
        <f t="shared" si="10"/>
        <v>3960.2739726027403</v>
      </c>
      <c r="I84" s="12">
        <f t="shared" si="8"/>
        <v>5609.5890410958909</v>
      </c>
      <c r="J84" s="7">
        <f>SUM(I$6:I84) * (24*365/10^9)</f>
        <v>0.61929999999999996</v>
      </c>
      <c r="K84" s="12">
        <f t="shared" si="11"/>
        <v>3960.2739726027394</v>
      </c>
    </row>
    <row r="85" spans="1:11" x14ac:dyDescent="0.2">
      <c r="A85" s="16"/>
      <c r="B85" s="2">
        <v>80</v>
      </c>
      <c r="C85" s="2">
        <v>5.3949999999999998E-2</v>
      </c>
      <c r="D85" s="2">
        <f>SUM(C$6:C85)</f>
        <v>0.6732499999999999</v>
      </c>
      <c r="E85" s="2">
        <f t="shared" si="6"/>
        <v>0.51004822444437392</v>
      </c>
      <c r="F85" s="2">
        <f t="shared" si="7"/>
        <v>0.48995177555562608</v>
      </c>
      <c r="G85" s="2">
        <f t="shared" si="9"/>
        <v>5.3949999999999942E-2</v>
      </c>
      <c r="H85" s="13">
        <f t="shared" si="10"/>
        <v>4310.9589041095896</v>
      </c>
      <c r="I85" s="12">
        <f t="shared" si="8"/>
        <v>6158.6757990867573</v>
      </c>
      <c r="J85" s="7">
        <f>SUM(I$6:I85) * (24*365/10^9)</f>
        <v>0.67325000000000002</v>
      </c>
      <c r="K85" s="12">
        <f t="shared" si="11"/>
        <v>4310.9589041095887</v>
      </c>
    </row>
    <row r="86" spans="1:11" x14ac:dyDescent="0.2">
      <c r="B86" s="2">
        <v>81</v>
      </c>
      <c r="C86" s="2">
        <v>5.9499999999999997E-2</v>
      </c>
      <c r="D86" s="2">
        <f>SUM(C$6:C86)</f>
        <v>0.7327499999999999</v>
      </c>
      <c r="E86" s="2">
        <f t="shared" si="6"/>
        <v>0.48058556091660409</v>
      </c>
      <c r="F86" s="2">
        <f t="shared" si="7"/>
        <v>0.51941443908339591</v>
      </c>
      <c r="G86" s="2">
        <f t="shared" si="9"/>
        <v>5.9500000000000108E-2</v>
      </c>
      <c r="H86" s="13">
        <f t="shared" si="10"/>
        <v>4701.5981735159821</v>
      </c>
      <c r="I86" s="12">
        <f t="shared" si="8"/>
        <v>6792.2374429223737</v>
      </c>
      <c r="J86" s="7">
        <f>SUM(I$6:I86) * (24*365/10^9)</f>
        <v>0.73275000000000001</v>
      </c>
      <c r="K86" s="12">
        <f t="shared" si="11"/>
        <v>4701.5981735159812</v>
      </c>
    </row>
    <row r="87" spans="1:11" x14ac:dyDescent="0.2">
      <c r="B87" s="2">
        <v>82</v>
      </c>
      <c r="C87" s="2">
        <v>6.5780000000000005E-2</v>
      </c>
      <c r="D87" s="2">
        <f>SUM(C$6:C87)</f>
        <v>0.79852999999999996</v>
      </c>
      <c r="E87" s="2">
        <f t="shared" si="6"/>
        <v>0.44998996340992464</v>
      </c>
      <c r="F87" s="2">
        <f t="shared" si="7"/>
        <v>0.5500100365900753</v>
      </c>
      <c r="G87" s="2">
        <f t="shared" si="9"/>
        <v>6.5780000000000061E-2</v>
      </c>
      <c r="H87" s="13">
        <f t="shared" si="10"/>
        <v>5139.8401826484014</v>
      </c>
      <c r="I87" s="12">
        <f t="shared" si="8"/>
        <v>7509.132420091325</v>
      </c>
      <c r="J87" s="7">
        <f>SUM(I$6:I87) * (24*365/10^9)</f>
        <v>0.79853000000000007</v>
      </c>
      <c r="K87" s="12">
        <f t="shared" si="11"/>
        <v>5139.8401826484014</v>
      </c>
    </row>
    <row r="88" spans="1:11" x14ac:dyDescent="0.2">
      <c r="B88" s="2">
        <v>83</v>
      </c>
      <c r="C88" s="2">
        <v>7.2870000000000004E-2</v>
      </c>
      <c r="D88" s="2">
        <f>SUM(C$6:C88)</f>
        <v>0.87139999999999995</v>
      </c>
      <c r="E88" s="2">
        <f t="shared" si="6"/>
        <v>0.41836542745967709</v>
      </c>
      <c r="F88" s="2">
        <f t="shared" si="7"/>
        <v>0.58163457254032291</v>
      </c>
      <c r="G88" s="2">
        <f t="shared" si="9"/>
        <v>7.286999999999999E-2</v>
      </c>
      <c r="H88" s="13">
        <f t="shared" si="10"/>
        <v>5632.6484018264846</v>
      </c>
      <c r="I88" s="12">
        <f t="shared" si="8"/>
        <v>8318.4931506849316</v>
      </c>
      <c r="J88" s="7">
        <f>SUM(I$6:I88) * (24*365/10^9)</f>
        <v>0.87139999999999995</v>
      </c>
      <c r="K88" s="12">
        <f t="shared" si="11"/>
        <v>5632.6484018264837</v>
      </c>
    </row>
    <row r="89" spans="1:11" x14ac:dyDescent="0.2">
      <c r="B89" s="2">
        <v>84</v>
      </c>
      <c r="C89" s="2">
        <v>8.0659999999999996E-2</v>
      </c>
      <c r="D89" s="2">
        <f>SUM(C$6:C89)</f>
        <v>0.95205999999999991</v>
      </c>
      <c r="E89" s="2">
        <f t="shared" si="6"/>
        <v>0.38594515697010878</v>
      </c>
      <c r="F89" s="2">
        <f t="shared" si="7"/>
        <v>0.61405484302989122</v>
      </c>
      <c r="G89" s="2">
        <f t="shared" si="9"/>
        <v>8.0659999999999954E-2</v>
      </c>
      <c r="H89" s="13">
        <f t="shared" si="10"/>
        <v>6184.8173515981734</v>
      </c>
      <c r="I89" s="12">
        <f t="shared" si="8"/>
        <v>9207.7625570776236</v>
      </c>
      <c r="J89" s="7">
        <f>SUM(I$6:I89) * (24*365/10^9)</f>
        <v>0.95206000000000002</v>
      </c>
      <c r="K89" s="12">
        <f t="shared" si="11"/>
        <v>6184.8173515981725</v>
      </c>
    </row>
    <row r="90" spans="1:11" x14ac:dyDescent="0.2">
      <c r="B90" s="2">
        <v>85</v>
      </c>
      <c r="C90" s="2">
        <v>8.9130000000000001E-2</v>
      </c>
      <c r="D90" s="2">
        <f>SUM(C$6:C90)</f>
        <v>1.0411899999999998</v>
      </c>
      <c r="E90" s="2">
        <f t="shared" si="6"/>
        <v>0.3530343210515951</v>
      </c>
      <c r="F90" s="2">
        <f t="shared" si="7"/>
        <v>0.64696567894840484</v>
      </c>
      <c r="G90" s="2">
        <f t="shared" si="9"/>
        <v>8.9129999999999932E-2</v>
      </c>
      <c r="H90" s="13">
        <f t="shared" si="10"/>
        <v>6800.6849315068494</v>
      </c>
      <c r="I90" s="12">
        <f t="shared" si="8"/>
        <v>10174.657534246575</v>
      </c>
      <c r="J90" s="7">
        <f>SUM(I$6:I90) * (24*365/10^9)</f>
        <v>1.0411900000000001</v>
      </c>
      <c r="K90" s="12">
        <f t="shared" si="11"/>
        <v>6800.6849315068484</v>
      </c>
    </row>
    <row r="91" spans="1:11" x14ac:dyDescent="0.2">
      <c r="B91" s="2">
        <v>86</v>
      </c>
      <c r="C91" s="2">
        <v>9.7769999999999996E-2</v>
      </c>
      <c r="D91" s="2">
        <f>SUM(C$6:C91)</f>
        <v>1.1389599999999998</v>
      </c>
      <c r="E91" s="2">
        <f t="shared" si="6"/>
        <v>0.32015180661709436</v>
      </c>
      <c r="F91" s="2">
        <f t="shared" si="7"/>
        <v>0.6798481933829057</v>
      </c>
      <c r="G91" s="2">
        <f t="shared" si="9"/>
        <v>9.7769999999999913E-2</v>
      </c>
      <c r="H91" s="13">
        <f t="shared" si="10"/>
        <v>7480.2511415525114</v>
      </c>
      <c r="I91" s="12">
        <f t="shared" si="8"/>
        <v>11160.958904109588</v>
      </c>
      <c r="J91" s="7">
        <f>SUM(I$6:I91) * (24*365/10^9)</f>
        <v>1.13896</v>
      </c>
      <c r="K91" s="12">
        <f t="shared" si="11"/>
        <v>7480.2511415525105</v>
      </c>
    </row>
    <row r="92" spans="1:11" x14ac:dyDescent="0.2">
      <c r="B92" s="2">
        <v>87</v>
      </c>
      <c r="C92" s="2">
        <v>0.107</v>
      </c>
      <c r="D92" s="2">
        <f>SUM(C$6:C92)</f>
        <v>1.2459599999999997</v>
      </c>
      <c r="E92" s="2">
        <f t="shared" si="6"/>
        <v>0.28766461749968686</v>
      </c>
      <c r="F92" s="2">
        <f t="shared" si="7"/>
        <v>0.71233538250031314</v>
      </c>
      <c r="G92" s="2">
        <f t="shared" si="9"/>
        <v>0.10699999999999998</v>
      </c>
      <c r="H92" s="13">
        <f t="shared" si="10"/>
        <v>8228.5388127853894</v>
      </c>
      <c r="I92" s="12">
        <f t="shared" si="8"/>
        <v>12214.611872146119</v>
      </c>
      <c r="J92" s="7">
        <f>SUM(I$6:I92) * (24*365/10^9)</f>
        <v>1.24596</v>
      </c>
      <c r="K92" s="12">
        <f t="shared" si="11"/>
        <v>8228.5388127853876</v>
      </c>
    </row>
    <row r="93" spans="1:11" x14ac:dyDescent="0.2">
      <c r="B93" s="2">
        <v>88</v>
      </c>
      <c r="C93" s="2">
        <v>0.11683</v>
      </c>
      <c r="D93" s="2">
        <f>SUM(C$6:C93)</f>
        <v>1.3627899999999997</v>
      </c>
      <c r="E93" s="2">
        <f t="shared" si="6"/>
        <v>0.25594569139406909</v>
      </c>
      <c r="F93" s="2">
        <f t="shared" si="7"/>
        <v>0.74405430860593091</v>
      </c>
      <c r="G93" s="2">
        <f t="shared" si="9"/>
        <v>0.11682999999999999</v>
      </c>
      <c r="H93" s="13">
        <f t="shared" si="10"/>
        <v>9048.287671232878</v>
      </c>
      <c r="I93" s="12">
        <f t="shared" si="8"/>
        <v>13336.75799086758</v>
      </c>
      <c r="J93" s="7">
        <f>SUM(I$6:I93) * (24*365/10^9)</f>
        <v>1.3627899999999999</v>
      </c>
      <c r="K93" s="12">
        <f t="shared" si="11"/>
        <v>9048.2876712328762</v>
      </c>
    </row>
    <row r="94" spans="1:11" x14ac:dyDescent="0.2">
      <c r="B94" s="2">
        <v>89</v>
      </c>
      <c r="C94" s="2">
        <v>0.12725</v>
      </c>
      <c r="D94" s="2">
        <f>SUM(C$6:C94)</f>
        <v>1.4900399999999998</v>
      </c>
      <c r="E94" s="2">
        <f t="shared" si="6"/>
        <v>0.2253636408135129</v>
      </c>
      <c r="F94" s="2">
        <f t="shared" si="7"/>
        <v>0.7746363591864871</v>
      </c>
      <c r="G94" s="2">
        <f t="shared" si="9"/>
        <v>0.12725000000000009</v>
      </c>
      <c r="H94" s="13">
        <f t="shared" si="10"/>
        <v>9939.9543378995422</v>
      </c>
      <c r="I94" s="12">
        <f t="shared" si="8"/>
        <v>14526.255707762557</v>
      </c>
      <c r="J94" s="7">
        <f>SUM(I$6:I94) * (24*365/10^9)</f>
        <v>1.4900399999999998</v>
      </c>
      <c r="K94" s="12">
        <f t="shared" si="11"/>
        <v>9939.9543378995422</v>
      </c>
    </row>
    <row r="95" spans="1:11" x14ac:dyDescent="0.2">
      <c r="B95" s="2">
        <v>90</v>
      </c>
      <c r="C95" s="2">
        <v>0.13827</v>
      </c>
      <c r="D95" s="2">
        <f>SUM(C$6:C95)</f>
        <v>1.6283099999999999</v>
      </c>
      <c r="E95" s="2">
        <f t="shared" si="6"/>
        <v>0.19626097506209789</v>
      </c>
      <c r="F95" s="2">
        <f t="shared" si="7"/>
        <v>0.80373902493790217</v>
      </c>
      <c r="G95" s="2">
        <f t="shared" si="9"/>
        <v>0.13827000000000012</v>
      </c>
      <c r="H95" s="13">
        <f t="shared" si="10"/>
        <v>10902.511415525114</v>
      </c>
      <c r="I95" s="12">
        <f t="shared" si="8"/>
        <v>15784.246575342468</v>
      </c>
      <c r="J95" s="7">
        <f>SUM(I$6:I95) * (24*365/10^9)</f>
        <v>1.6283099999999999</v>
      </c>
      <c r="K95" s="12">
        <f t="shared" si="11"/>
        <v>10902.511415525112</v>
      </c>
    </row>
    <row r="96" spans="1:11" x14ac:dyDescent="0.2">
      <c r="B96" s="2">
        <v>91</v>
      </c>
      <c r="C96" s="2">
        <v>0.14989</v>
      </c>
      <c r="D96" s="2">
        <f>SUM(C$6:C96)</f>
        <v>1.7782</v>
      </c>
      <c r="E96" s="2">
        <f t="shared" si="6"/>
        <v>0.16894196929146763</v>
      </c>
      <c r="F96" s="2">
        <f t="shared" si="7"/>
        <v>0.83105803070853235</v>
      </c>
      <c r="G96" s="2">
        <f t="shared" si="9"/>
        <v>0.14989000000000008</v>
      </c>
      <c r="H96" s="13">
        <f t="shared" si="10"/>
        <v>11934.360730593608</v>
      </c>
      <c r="I96" s="12">
        <f t="shared" si="8"/>
        <v>17110.730593607303</v>
      </c>
      <c r="J96" s="7">
        <f>SUM(I$6:I96) * (24*365/10^9)</f>
        <v>1.7781999999999998</v>
      </c>
      <c r="K96" s="12">
        <f t="shared" si="11"/>
        <v>11934.360730593606</v>
      </c>
    </row>
    <row r="97" spans="1:11" x14ac:dyDescent="0.2">
      <c r="B97" s="2">
        <v>92</v>
      </c>
      <c r="C97" s="2">
        <v>0.16209999999999999</v>
      </c>
      <c r="D97" s="2">
        <f>SUM(C$6:C97)</f>
        <v>1.9402999999999999</v>
      </c>
      <c r="E97" s="2">
        <f t="shared" si="6"/>
        <v>0.14366084505880075</v>
      </c>
      <c r="F97" s="2">
        <f t="shared" si="7"/>
        <v>0.85633915494119928</v>
      </c>
      <c r="G97" s="2">
        <f t="shared" si="9"/>
        <v>0.16209999999999991</v>
      </c>
      <c r="H97" s="13">
        <f t="shared" si="10"/>
        <v>13033.904109589041</v>
      </c>
      <c r="I97" s="12">
        <f t="shared" si="8"/>
        <v>18504.566210045661</v>
      </c>
      <c r="J97" s="7">
        <f>SUM(I$6:I97) * (24*365/10^9)</f>
        <v>1.9402999999999997</v>
      </c>
      <c r="K97" s="12">
        <f t="shared" si="11"/>
        <v>13033.904109589039</v>
      </c>
    </row>
    <row r="98" spans="1:11" x14ac:dyDescent="0.2">
      <c r="B98" s="2">
        <v>93</v>
      </c>
      <c r="C98" s="2">
        <v>0.17488999999999999</v>
      </c>
      <c r="D98" s="2">
        <f>SUM(C$6:C98)</f>
        <v>2.1151900000000001</v>
      </c>
      <c r="E98" s="2">
        <f t="shared" si="6"/>
        <v>0.12061037140543615</v>
      </c>
      <c r="F98" s="2">
        <f t="shared" si="7"/>
        <v>0.87938962859456382</v>
      </c>
      <c r="G98" s="2">
        <f t="shared" si="9"/>
        <v>0.17489000000000021</v>
      </c>
      <c r="H98" s="13">
        <f t="shared" si="10"/>
        <v>14198.51598173516</v>
      </c>
      <c r="I98" s="12">
        <f t="shared" si="8"/>
        <v>19964.611872146117</v>
      </c>
      <c r="J98" s="7">
        <f>SUM(I$6:I98) * (24*365/10^9)</f>
        <v>2.1151899999999997</v>
      </c>
      <c r="K98" s="12">
        <f t="shared" si="11"/>
        <v>14198.515981735156</v>
      </c>
    </row>
    <row r="99" spans="1:11" x14ac:dyDescent="0.2">
      <c r="B99" s="2">
        <v>94</v>
      </c>
      <c r="C99" s="2">
        <v>0.18823999999999999</v>
      </c>
      <c r="D99" s="2">
        <f>SUM(C$6:C99)</f>
        <v>2.3034300000000001</v>
      </c>
      <c r="E99" s="2">
        <f t="shared" si="6"/>
        <v>9.9915544982746587E-2</v>
      </c>
      <c r="F99" s="2">
        <f t="shared" si="7"/>
        <v>0.90008445501725343</v>
      </c>
      <c r="G99" s="2">
        <f t="shared" si="9"/>
        <v>0.18823999999999996</v>
      </c>
      <c r="H99" s="13">
        <f t="shared" si="10"/>
        <v>15426.598173515984</v>
      </c>
      <c r="I99" s="12">
        <f t="shared" si="8"/>
        <v>21488.584474885844</v>
      </c>
      <c r="J99" s="7">
        <f>SUM(I$6:I99) * (24*365/10^9)</f>
        <v>2.3034300000000001</v>
      </c>
      <c r="K99" s="12">
        <f t="shared" si="11"/>
        <v>15426.598173515978</v>
      </c>
    </row>
    <row r="100" spans="1:11" x14ac:dyDescent="0.2">
      <c r="B100" s="2">
        <v>95</v>
      </c>
      <c r="C100" s="2">
        <v>0.20211999999999999</v>
      </c>
      <c r="D100" s="2">
        <f>SUM(C$6:C100)</f>
        <v>2.5055499999999999</v>
      </c>
      <c r="E100" s="2">
        <f t="shared" si="6"/>
        <v>8.1630688757571263E-2</v>
      </c>
      <c r="F100" s="2">
        <f t="shared" si="7"/>
        <v>0.91836931124242871</v>
      </c>
      <c r="G100" s="2">
        <f t="shared" si="9"/>
        <v>0.20211999999999986</v>
      </c>
      <c r="H100" s="13">
        <f t="shared" si="10"/>
        <v>16716.438356164384</v>
      </c>
      <c r="I100" s="12">
        <f t="shared" si="8"/>
        <v>23073.059360730593</v>
      </c>
      <c r="J100" s="7">
        <f>SUM(I$6:I100) * (24*365/10^9)</f>
        <v>2.5055499999999999</v>
      </c>
      <c r="K100" s="12">
        <f t="shared" si="11"/>
        <v>16716.438356164377</v>
      </c>
    </row>
    <row r="101" spans="1:11" x14ac:dyDescent="0.2">
      <c r="B101" s="2">
        <v>96</v>
      </c>
      <c r="C101" s="2">
        <v>0.21651000000000001</v>
      </c>
      <c r="D101" s="2">
        <f>SUM(C$6:C101)</f>
        <v>2.7220599999999999</v>
      </c>
      <c r="E101" s="2">
        <f t="shared" si="6"/>
        <v>6.5739192109410427E-2</v>
      </c>
      <c r="F101" s="2">
        <f t="shared" si="7"/>
        <v>0.93426080789058963</v>
      </c>
      <c r="G101" s="2">
        <f t="shared" si="9"/>
        <v>0.21650999999999998</v>
      </c>
      <c r="H101" s="13">
        <f t="shared" si="10"/>
        <v>18071.917808219179</v>
      </c>
      <c r="I101" s="12">
        <f t="shared" si="8"/>
        <v>24715.753424657534</v>
      </c>
      <c r="J101" s="7">
        <f>SUM(I$6:I101) * (24*365/10^9)</f>
        <v>2.7220599999999995</v>
      </c>
      <c r="K101" s="12">
        <f t="shared" si="11"/>
        <v>18071.917808219176</v>
      </c>
    </row>
    <row r="102" spans="1:11" x14ac:dyDescent="0.2">
      <c r="B102" s="2">
        <v>97</v>
      </c>
      <c r="C102" s="2">
        <v>0.23138</v>
      </c>
      <c r="D102" s="2">
        <f>SUM(C$6:C102)</f>
        <v>2.9534400000000001</v>
      </c>
      <c r="E102" s="2">
        <f t="shared" si="6"/>
        <v>5.2159966688743287E-2</v>
      </c>
      <c r="F102" s="2">
        <f t="shared" si="7"/>
        <v>0.94784003331125666</v>
      </c>
      <c r="G102" s="2">
        <f t="shared" si="9"/>
        <v>0.23138000000000014</v>
      </c>
      <c r="H102" s="13">
        <f t="shared" si="10"/>
        <v>19491.780821917811</v>
      </c>
      <c r="I102" s="12">
        <f t="shared" si="8"/>
        <v>26413.24200913242</v>
      </c>
      <c r="J102" s="7">
        <f>SUM(I$6:I102) * (24*365/10^9)</f>
        <v>2.9534399999999996</v>
      </c>
      <c r="K102" s="12">
        <f t="shared" si="11"/>
        <v>19491.780821917804</v>
      </c>
    </row>
    <row r="103" spans="1:11" x14ac:dyDescent="0.2">
      <c r="B103" s="2">
        <v>98</v>
      </c>
      <c r="C103" s="2">
        <v>0.24668000000000001</v>
      </c>
      <c r="D103" s="2">
        <f>SUM(C$6:C103)</f>
        <v>3.2001200000000001</v>
      </c>
      <c r="E103" s="2">
        <f t="shared" si="6"/>
        <v>4.0757312807364936E-2</v>
      </c>
      <c r="F103" s="2">
        <f t="shared" si="7"/>
        <v>0.95924268719263506</v>
      </c>
      <c r="G103" s="2">
        <f t="shared" si="9"/>
        <v>0.24668000000000001</v>
      </c>
      <c r="H103" s="13">
        <f t="shared" si="10"/>
        <v>20974.086757990866</v>
      </c>
      <c r="I103" s="12">
        <f t="shared" si="8"/>
        <v>28159.817351598173</v>
      </c>
      <c r="J103" s="7">
        <f>SUM(I$6:I103) * (24*365/10^9)</f>
        <v>3.2001199999999996</v>
      </c>
      <c r="K103" s="12">
        <f t="shared" si="11"/>
        <v>20974.086757990866</v>
      </c>
    </row>
    <row r="104" spans="1:11" x14ac:dyDescent="0.2">
      <c r="B104" s="2">
        <v>99</v>
      </c>
      <c r="C104" s="2">
        <v>0.26236999999999999</v>
      </c>
      <c r="D104" s="2">
        <f>SUM(C$6:C104)</f>
        <v>3.4624899999999998</v>
      </c>
      <c r="E104" s="2">
        <f t="shared" si="6"/>
        <v>3.1351599263955955E-2</v>
      </c>
      <c r="F104" s="2">
        <f t="shared" si="7"/>
        <v>0.96864840073604408</v>
      </c>
      <c r="G104" s="2">
        <f t="shared" si="9"/>
        <v>0.26236999999999977</v>
      </c>
      <c r="H104" s="13">
        <f t="shared" si="10"/>
        <v>22516.552511415521</v>
      </c>
      <c r="I104" s="12">
        <f t="shared" si="8"/>
        <v>29950.91324200913</v>
      </c>
      <c r="J104" s="7">
        <f>SUM(I$6:I104) * (24*365/10^9)</f>
        <v>3.4624899999999994</v>
      </c>
      <c r="K104" s="12">
        <f t="shared" si="11"/>
        <v>22516.552511415524</v>
      </c>
    </row>
    <row r="105" spans="1:11" x14ac:dyDescent="0.2">
      <c r="B105" s="2">
        <v>100</v>
      </c>
      <c r="C105" s="2">
        <v>0.27839000000000003</v>
      </c>
      <c r="D105" s="2">
        <f>SUM(C$6:C105)</f>
        <v>3.7408799999999998</v>
      </c>
      <c r="E105" s="2">
        <f t="shared" si="6"/>
        <v>2.3733208715440823E-2</v>
      </c>
      <c r="F105" s="2">
        <f t="shared" si="7"/>
        <v>0.97626679128455918</v>
      </c>
      <c r="G105" s="2">
        <f t="shared" si="9"/>
        <v>0.27838999999999992</v>
      </c>
      <c r="H105" s="13">
        <f t="shared" si="10"/>
        <v>24116.095890410954</v>
      </c>
      <c r="I105" s="12">
        <f t="shared" si="8"/>
        <v>31779.680365296805</v>
      </c>
      <c r="J105" s="7">
        <f>SUM(I$6:I105) * (24*365/10^9)</f>
        <v>3.7408799999999993</v>
      </c>
      <c r="K105" s="12">
        <f t="shared" si="11"/>
        <v>24116.095890410958</v>
      </c>
    </row>
    <row r="106" spans="1:11" x14ac:dyDescent="0.2">
      <c r="A106" s="3"/>
    </row>
    <row r="107" spans="1:11" x14ac:dyDescent="0.2">
      <c r="A107" s="3"/>
    </row>
    <row r="108" spans="1:11" x14ac:dyDescent="0.2">
      <c r="A108" s="3"/>
    </row>
    <row r="109" spans="1:11" x14ac:dyDescent="0.2">
      <c r="A109" s="3"/>
    </row>
    <row r="110" spans="1:11" x14ac:dyDescent="0.2">
      <c r="A110" s="3"/>
    </row>
    <row r="111" spans="1:11" x14ac:dyDescent="0.2">
      <c r="A111" s="3"/>
    </row>
    <row r="112" spans="1:1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</sheetData>
  <mergeCells count="2">
    <mergeCell ref="G4:H4"/>
    <mergeCell ref="I4:K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G19" sqref="G19"/>
    </sheetView>
  </sheetViews>
  <sheetFormatPr defaultRowHeight="15" x14ac:dyDescent="0.25"/>
  <cols>
    <col min="1" max="1" width="2.85546875" customWidth="1"/>
    <col min="2" max="2" width="9.140625" customWidth="1"/>
    <col min="3" max="3" width="10" bestFit="1" customWidth="1"/>
    <col min="4" max="4" width="12" customWidth="1"/>
  </cols>
  <sheetData>
    <row r="1" spans="2:4" ht="18.75" x14ac:dyDescent="0.3">
      <c r="B1" s="32" t="s">
        <v>36</v>
      </c>
    </row>
    <row r="3" spans="2:4" x14ac:dyDescent="0.25">
      <c r="B3" s="34" t="s">
        <v>37</v>
      </c>
      <c r="C3" s="35">
        <v>0.04</v>
      </c>
      <c r="D3" s="34" t="s">
        <v>38</v>
      </c>
    </row>
    <row r="5" spans="2:4" x14ac:dyDescent="0.25">
      <c r="B5" t="s">
        <v>39</v>
      </c>
    </row>
    <row r="6" spans="2:4" x14ac:dyDescent="0.25">
      <c r="B6" s="34" t="s">
        <v>37</v>
      </c>
      <c r="C6" s="36">
        <f>C3/100/1000</f>
        <v>4.0000000000000003E-7</v>
      </c>
      <c r="D6" s="34" t="s">
        <v>40</v>
      </c>
    </row>
    <row r="8" spans="2:4" x14ac:dyDescent="0.25">
      <c r="B8" t="s">
        <v>46</v>
      </c>
    </row>
    <row r="9" spans="2:4" x14ac:dyDescent="0.25">
      <c r="B9" s="34" t="s">
        <v>45</v>
      </c>
      <c r="C9" s="37">
        <v>15000</v>
      </c>
      <c r="D9" s="34" t="s">
        <v>43</v>
      </c>
    </row>
    <row r="10" spans="2:4" x14ac:dyDescent="0.25">
      <c r="B10" s="34" t="s">
        <v>9</v>
      </c>
      <c r="C10" s="37">
        <f>1 - EXP(-C6*C9)</f>
        <v>5.9820359460647232E-3</v>
      </c>
      <c r="D10" s="34" t="s">
        <v>44</v>
      </c>
    </row>
    <row r="12" spans="2:4" x14ac:dyDescent="0.25">
      <c r="B12" t="s">
        <v>41</v>
      </c>
    </row>
    <row r="13" spans="2:4" x14ac:dyDescent="0.25">
      <c r="B13" s="34" t="s">
        <v>42</v>
      </c>
      <c r="C13" s="37">
        <f>1/C6</f>
        <v>2500000</v>
      </c>
      <c r="D13" s="34" t="s">
        <v>43</v>
      </c>
    </row>
    <row r="19" spans="7:7" x14ac:dyDescent="0.25">
      <c r="G19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zoomScaleNormal="100" workbookViewId="0">
      <selection activeCell="B4" sqref="B4"/>
    </sheetView>
  </sheetViews>
  <sheetFormatPr defaultRowHeight="12.75" x14ac:dyDescent="0.2"/>
  <cols>
    <col min="1" max="1" width="2.85546875" style="6" customWidth="1"/>
    <col min="2" max="2" width="9.140625" style="6"/>
    <col min="3" max="5" width="9.140625" style="6" customWidth="1"/>
    <col min="6" max="7" width="9.7109375" style="6" customWidth="1"/>
    <col min="8" max="8" width="9.140625" style="7" customWidth="1"/>
    <col min="9" max="10" width="9.140625" style="7" hidden="1" customWidth="1"/>
    <col min="11" max="15" width="9.140625" style="6" customWidth="1"/>
    <col min="16" max="16384" width="9.140625" style="6"/>
  </cols>
  <sheetData>
    <row r="1" spans="2:15" ht="15.75" x14ac:dyDescent="0.25">
      <c r="B1" s="23" t="s">
        <v>35</v>
      </c>
    </row>
    <row r="2" spans="2:15" x14ac:dyDescent="0.2">
      <c r="B2" s="6" t="s">
        <v>19</v>
      </c>
    </row>
    <row r="4" spans="2:15" x14ac:dyDescent="0.2">
      <c r="E4" s="24" t="s">
        <v>20</v>
      </c>
      <c r="F4" s="25">
        <v>300000000000000</v>
      </c>
      <c r="G4" s="25">
        <v>82</v>
      </c>
      <c r="H4" s="6"/>
      <c r="I4" s="6"/>
      <c r="J4" s="6"/>
    </row>
    <row r="5" spans="2:15" x14ac:dyDescent="0.2">
      <c r="E5" s="24" t="s">
        <v>21</v>
      </c>
      <c r="F5" s="25">
        <v>0.15</v>
      </c>
      <c r="G5" s="25">
        <v>6</v>
      </c>
      <c r="H5" s="6"/>
      <c r="I5" s="6"/>
      <c r="J5" s="6"/>
    </row>
    <row r="7" spans="2:15" x14ac:dyDescent="0.2">
      <c r="B7" s="26" t="s">
        <v>5</v>
      </c>
      <c r="C7" s="27" t="s">
        <v>22</v>
      </c>
      <c r="D7" s="27" t="s">
        <v>23</v>
      </c>
      <c r="E7" s="27" t="s">
        <v>24</v>
      </c>
      <c r="F7" s="28" t="s">
        <v>25</v>
      </c>
      <c r="G7" s="28" t="s">
        <v>26</v>
      </c>
      <c r="H7" s="26" t="s">
        <v>27</v>
      </c>
      <c r="I7" s="28" t="s">
        <v>28</v>
      </c>
      <c r="J7" s="28" t="s">
        <v>29</v>
      </c>
      <c r="K7" s="28" t="s">
        <v>30</v>
      </c>
      <c r="L7" s="28" t="s">
        <v>31</v>
      </c>
      <c r="M7" s="28" t="s">
        <v>32</v>
      </c>
      <c r="N7" s="28" t="s">
        <v>33</v>
      </c>
      <c r="O7" s="28" t="s">
        <v>34</v>
      </c>
    </row>
    <row r="8" spans="2:15" x14ac:dyDescent="0.2">
      <c r="B8" s="6">
        <v>1</v>
      </c>
      <c r="C8" s="6">
        <v>7.0600000000000003E-3</v>
      </c>
      <c r="D8" s="6">
        <f>SUM(C$8:C8)</f>
        <v>7.0600000000000003E-3</v>
      </c>
      <c r="E8" s="6">
        <f>1-EXP(-D8)</f>
        <v>7.0351367459325909E-3</v>
      </c>
      <c r="F8" s="6">
        <f t="shared" ref="F8:F71" si="0">$F$5/$F$4 * ($B8/$F$4)^($F$5-1)</f>
        <v>1.0104691778423742E-3</v>
      </c>
      <c r="G8" s="6">
        <f t="shared" ref="G8:G71" si="1">$G$5/$G$4 * ($B8/$G$4)^($G$5-1)</f>
        <v>1.9736408980419258E-11</v>
      </c>
      <c r="H8" s="7">
        <f>F8+G8</f>
        <v>1.0104691975787831E-3</v>
      </c>
      <c r="I8" s="6">
        <f>1 - EXP(-((B8/$F$4)^$F$5))</f>
        <v>6.7138220952726035E-3</v>
      </c>
      <c r="J8" s="6">
        <f>1 - EXP(-((B8/$G$4)^$G$5))</f>
        <v>3.2893687773594138E-12</v>
      </c>
      <c r="K8" s="6">
        <f>1 - EXP(-((B8/$F$4)^$F$5) - ((B8/$G$4)^$G$5))</f>
        <v>6.7138220985398789E-3</v>
      </c>
      <c r="L8" s="6">
        <f>LN(-LN(1-E8))</f>
        <v>-4.9533102274769938</v>
      </c>
      <c r="M8" s="6">
        <f>LN(-LN(1-I8))</f>
        <v>-5.0002205385877101</v>
      </c>
      <c r="N8" s="6">
        <f t="shared" ref="N8:O23" si="2">LN(-LN(1-J8))</f>
        <v>-26.440325430542277</v>
      </c>
      <c r="O8" s="6">
        <f t="shared" si="2"/>
        <v>-5.000220538099418</v>
      </c>
    </row>
    <row r="9" spans="2:15" x14ac:dyDescent="0.2">
      <c r="B9" s="6">
        <v>2</v>
      </c>
      <c r="C9" s="6">
        <v>5.2999999999999998E-4</v>
      </c>
      <c r="D9" s="6">
        <f>SUM(C$8:C9)</f>
        <v>7.5900000000000004E-3</v>
      </c>
      <c r="E9" s="6">
        <f t="shared" ref="E9:E72" si="3">1-EXP(-D9)</f>
        <v>7.561268686177236E-3</v>
      </c>
      <c r="F9" s="6">
        <f t="shared" si="0"/>
        <v>5.6059287609969491E-4</v>
      </c>
      <c r="G9" s="6">
        <f t="shared" si="1"/>
        <v>6.3156508737341625E-10</v>
      </c>
      <c r="H9" s="7">
        <f t="shared" ref="H9:H72" si="4">F9+G9</f>
        <v>5.6059350766478225E-4</v>
      </c>
      <c r="I9" s="6">
        <f t="shared" ref="I9:I72" si="5">1 - EXP(-((B9/$F$4)^$F$5))</f>
        <v>7.446706540307324E-3</v>
      </c>
      <c r="J9" s="6">
        <f t="shared" ref="J9:J72" si="6">1 - EXP(-((B9/$G$4)^$G$5))</f>
        <v>2.1052171117474927E-10</v>
      </c>
      <c r="K9" s="6">
        <f t="shared" ref="K9:K72" si="7">1 - EXP(-((B9/$F$4)^$F$5) - ((B9/$G$4)^$G$5))</f>
        <v>7.4467067492612893E-3</v>
      </c>
      <c r="L9" s="6">
        <f t="shared" ref="L9:L72" si="8">LN(-LN(1-E9))</f>
        <v>-4.8809236875746018</v>
      </c>
      <c r="M9" s="6">
        <f t="shared" ref="M9:O72" si="9">LN(-LN(1-I9))</f>
        <v>-4.8962484615037134</v>
      </c>
      <c r="N9" s="6">
        <f t="shared" si="2"/>
        <v>-22.281432327046836</v>
      </c>
      <c r="O9" s="6">
        <f t="shared" si="2"/>
        <v>-4.8962484333386671</v>
      </c>
    </row>
    <row r="10" spans="2:15" x14ac:dyDescent="0.2">
      <c r="B10" s="6">
        <v>3</v>
      </c>
      <c r="C10" s="6">
        <v>3.6000000000000002E-4</v>
      </c>
      <c r="D10" s="6">
        <f>SUM(C$8:C10)</f>
        <v>7.9500000000000005E-3</v>
      </c>
      <c r="E10" s="6">
        <f t="shared" si="3"/>
        <v>7.9184823271369886E-3</v>
      </c>
      <c r="F10" s="6">
        <f t="shared" si="0"/>
        <v>3.9716411736214071E-4</v>
      </c>
      <c r="G10" s="6">
        <f t="shared" si="1"/>
        <v>4.7959473822418775E-9</v>
      </c>
      <c r="H10" s="7">
        <f t="shared" si="4"/>
        <v>3.9716891330952294E-4</v>
      </c>
      <c r="I10" s="6">
        <f t="shared" si="5"/>
        <v>7.91181784560957E-3</v>
      </c>
      <c r="J10" s="6">
        <f t="shared" si="6"/>
        <v>2.3979737084900421E-9</v>
      </c>
      <c r="K10" s="6">
        <f t="shared" si="7"/>
        <v>7.9118202246108993E-3</v>
      </c>
      <c r="L10" s="6">
        <f t="shared" si="8"/>
        <v>-4.8345833503158921</v>
      </c>
      <c r="M10" s="6">
        <f t="shared" si="9"/>
        <v>-4.835428695287499</v>
      </c>
      <c r="N10" s="6">
        <f t="shared" si="2"/>
        <v>-19.848641743134632</v>
      </c>
      <c r="O10" s="6">
        <f t="shared" si="2"/>
        <v>-4.8354283934005471</v>
      </c>
    </row>
    <row r="11" spans="2:15" x14ac:dyDescent="0.2">
      <c r="B11" s="6">
        <v>4</v>
      </c>
      <c r="C11" s="6">
        <v>2.7E-4</v>
      </c>
      <c r="D11" s="6">
        <f>SUM(C$8:C11)</f>
        <v>8.2199999999999999E-3</v>
      </c>
      <c r="E11" s="6">
        <f t="shared" si="3"/>
        <v>8.1863081787916236E-3</v>
      </c>
      <c r="F11" s="6">
        <f t="shared" si="0"/>
        <v>3.1100837078946704E-4</v>
      </c>
      <c r="G11" s="6">
        <f t="shared" si="1"/>
        <v>2.021008279594932E-8</v>
      </c>
      <c r="H11" s="7">
        <f t="shared" si="4"/>
        <v>3.1102858087226297E-4</v>
      </c>
      <c r="I11" s="6">
        <f t="shared" si="5"/>
        <v>8.2592598934834172E-3</v>
      </c>
      <c r="J11" s="6">
        <f t="shared" si="6"/>
        <v>1.3473388404960929E-8</v>
      </c>
      <c r="K11" s="6">
        <f t="shared" si="7"/>
        <v>8.2592732555916148E-3</v>
      </c>
      <c r="L11" s="6">
        <f t="shared" si="8"/>
        <v>-4.8011850699140473</v>
      </c>
      <c r="M11" s="6">
        <f t="shared" si="9"/>
        <v>-4.7922763844197229</v>
      </c>
      <c r="N11" s="6">
        <f t="shared" si="2"/>
        <v>-18.122549319456901</v>
      </c>
      <c r="O11" s="6">
        <f t="shared" si="2"/>
        <v>-4.792274759860045</v>
      </c>
    </row>
    <row r="12" spans="2:15" x14ac:dyDescent="0.2">
      <c r="B12" s="6">
        <v>5</v>
      </c>
      <c r="C12" s="6">
        <v>2.2000000000000001E-4</v>
      </c>
      <c r="D12" s="6">
        <f>SUM(C$8:C12)</f>
        <v>8.4399999999999996E-3</v>
      </c>
      <c r="E12" s="6">
        <f t="shared" si="3"/>
        <v>8.4044831908609563E-3</v>
      </c>
      <c r="F12" s="6">
        <f t="shared" si="0"/>
        <v>2.5727558072166672E-4</v>
      </c>
      <c r="G12" s="6">
        <f t="shared" si="1"/>
        <v>6.167627806381016E-8</v>
      </c>
      <c r="H12" s="7">
        <f t="shared" si="4"/>
        <v>2.5733725699973053E-4</v>
      </c>
      <c r="I12" s="6">
        <f t="shared" si="5"/>
        <v>8.5391849599215641E-3</v>
      </c>
      <c r="J12" s="6">
        <f t="shared" si="6"/>
        <v>5.1396897071676051E-8</v>
      </c>
      <c r="K12" s="6">
        <f t="shared" si="7"/>
        <v>8.5392359179310429E-3</v>
      </c>
      <c r="L12" s="6">
        <f t="shared" si="8"/>
        <v>-4.7747729703742738</v>
      </c>
      <c r="M12" s="6">
        <f t="shared" si="9"/>
        <v>-4.7588048517225952</v>
      </c>
      <c r="N12" s="6">
        <f t="shared" si="2"/>
        <v>-16.783688008864409</v>
      </c>
      <c r="O12" s="6">
        <f t="shared" si="2"/>
        <v>-4.7587988585291194</v>
      </c>
    </row>
    <row r="13" spans="2:15" x14ac:dyDescent="0.2">
      <c r="B13" s="6">
        <v>6</v>
      </c>
      <c r="C13" s="6">
        <v>2.0000000000000001E-4</v>
      </c>
      <c r="D13" s="6">
        <f>SUM(C$8:C13)</f>
        <v>8.6400000000000001E-3</v>
      </c>
      <c r="E13" s="6">
        <f t="shared" si="3"/>
        <v>8.6027824636345507E-3</v>
      </c>
      <c r="F13" s="6">
        <f t="shared" si="0"/>
        <v>2.2034059001290054E-4</v>
      </c>
      <c r="G13" s="6">
        <f t="shared" si="1"/>
        <v>1.5347031623174008E-7</v>
      </c>
      <c r="H13" s="7">
        <f t="shared" si="4"/>
        <v>2.2049406032913227E-4</v>
      </c>
      <c r="I13" s="6">
        <f t="shared" si="5"/>
        <v>8.7748974760383236E-3</v>
      </c>
      <c r="J13" s="6">
        <f t="shared" si="6"/>
        <v>1.5347030446477561E-7</v>
      </c>
      <c r="K13" s="6">
        <f t="shared" si="7"/>
        <v>8.7750495996565814E-3</v>
      </c>
      <c r="L13" s="6">
        <f t="shared" si="8"/>
        <v>-4.7513526961661707</v>
      </c>
      <c r="M13" s="6">
        <f t="shared" si="9"/>
        <v>-4.7314566182035049</v>
      </c>
      <c r="N13" s="6">
        <f t="shared" si="2"/>
        <v>-15.68975866815461</v>
      </c>
      <c r="O13" s="6">
        <f t="shared" si="2"/>
        <v>-4.7314392055039152</v>
      </c>
    </row>
    <row r="14" spans="2:15" x14ac:dyDescent="0.2">
      <c r="B14" s="6">
        <v>7</v>
      </c>
      <c r="C14" s="6">
        <v>1.9000000000000001E-4</v>
      </c>
      <c r="D14" s="6">
        <f>SUM(C$8:C14)</f>
        <v>8.8299999999999993E-3</v>
      </c>
      <c r="E14" s="6">
        <f t="shared" si="3"/>
        <v>8.7911300413799909E-3</v>
      </c>
      <c r="F14" s="6">
        <f t="shared" si="0"/>
        <v>1.9328125498024E-4</v>
      </c>
      <c r="G14" s="6">
        <f t="shared" si="1"/>
        <v>3.3170982573390661E-7</v>
      </c>
      <c r="H14" s="7">
        <f t="shared" si="4"/>
        <v>1.936129648059739E-4</v>
      </c>
      <c r="I14" s="6">
        <f t="shared" si="5"/>
        <v>8.979235604171576E-3</v>
      </c>
      <c r="J14" s="6">
        <f t="shared" si="6"/>
        <v>3.8699472182379679E-7</v>
      </c>
      <c r="K14" s="6">
        <f t="shared" si="7"/>
        <v>8.979619123976601E-3</v>
      </c>
      <c r="L14" s="6">
        <f t="shared" si="8"/>
        <v>-4.7296002643662627</v>
      </c>
      <c r="M14" s="6">
        <f t="shared" si="9"/>
        <v>-4.7083340162294149</v>
      </c>
      <c r="N14" s="6">
        <f t="shared" si="2"/>
        <v>-14.764854589210445</v>
      </c>
      <c r="O14" s="6">
        <f t="shared" si="2"/>
        <v>-4.7082911120804898</v>
      </c>
    </row>
    <row r="15" spans="2:15" x14ac:dyDescent="0.2">
      <c r="B15" s="6">
        <v>8</v>
      </c>
      <c r="C15" s="6">
        <v>1.8000000000000001E-4</v>
      </c>
      <c r="D15" s="6">
        <f>SUM(C$8:C15)</f>
        <v>9.0099999999999989E-3</v>
      </c>
      <c r="E15" s="6">
        <f t="shared" si="3"/>
        <v>8.9695315813521637E-3</v>
      </c>
      <c r="F15" s="6">
        <f t="shared" si="0"/>
        <v>1.7254269689277502E-4</v>
      </c>
      <c r="G15" s="6">
        <f t="shared" si="1"/>
        <v>6.4672264947037824E-7</v>
      </c>
      <c r="H15" s="7">
        <f t="shared" si="4"/>
        <v>1.731894195422454E-4</v>
      </c>
      <c r="I15" s="6">
        <f t="shared" si="5"/>
        <v>9.160065794563188E-3</v>
      </c>
      <c r="J15" s="6">
        <f t="shared" si="6"/>
        <v>8.6229649420843657E-7</v>
      </c>
      <c r="K15" s="6">
        <f t="shared" si="7"/>
        <v>9.1609201923646966E-3</v>
      </c>
      <c r="L15" s="6">
        <f t="shared" si="8"/>
        <v>-4.7094202073618963</v>
      </c>
      <c r="M15" s="6">
        <f t="shared" si="9"/>
        <v>-4.6883043073357333</v>
      </c>
      <c r="N15" s="6">
        <f t="shared" si="2"/>
        <v>-13.963666233476619</v>
      </c>
      <c r="O15" s="6">
        <f t="shared" si="2"/>
        <v>-4.6882106069991663</v>
      </c>
    </row>
    <row r="16" spans="2:15" x14ac:dyDescent="0.2">
      <c r="B16" s="6">
        <v>9</v>
      </c>
      <c r="C16" s="6">
        <v>1.6000000000000001E-4</v>
      </c>
      <c r="D16" s="6">
        <f>SUM(C$8:C16)</f>
        <v>9.1699999999999993E-3</v>
      </c>
      <c r="E16" s="6">
        <f t="shared" si="3"/>
        <v>9.1280837717857555E-3</v>
      </c>
      <c r="F16" s="6">
        <f t="shared" si="0"/>
        <v>1.5610504464556215E-4</v>
      </c>
      <c r="G16" s="6">
        <f t="shared" si="1"/>
        <v>1.1654152138847769E-6</v>
      </c>
      <c r="H16" s="7">
        <f t="shared" si="4"/>
        <v>1.5727045985944693E-4</v>
      </c>
      <c r="I16" s="6">
        <f t="shared" si="5"/>
        <v>9.322575492975882E-3</v>
      </c>
      <c r="J16" s="6">
        <f t="shared" si="6"/>
        <v>1.7481212928327494E-6</v>
      </c>
      <c r="K16" s="6">
        <f t="shared" si="7"/>
        <v>9.3243073172759594E-3</v>
      </c>
      <c r="L16" s="6">
        <f t="shared" si="8"/>
        <v>-4.6918179927137595</v>
      </c>
      <c r="M16" s="6">
        <f t="shared" si="9"/>
        <v>-4.6706368519872754</v>
      </c>
      <c r="N16" s="6">
        <f t="shared" si="2"/>
        <v>-13.256968019584567</v>
      </c>
      <c r="O16" s="6">
        <f t="shared" si="2"/>
        <v>-4.6704502298198571</v>
      </c>
    </row>
    <row r="17" spans="2:15" x14ac:dyDescent="0.2">
      <c r="B17" s="6">
        <v>10</v>
      </c>
      <c r="C17" s="6">
        <v>1.3999999999999999E-4</v>
      </c>
      <c r="D17" s="6">
        <f>SUM(C$8:C17)</f>
        <v>9.3099999999999988E-3</v>
      </c>
      <c r="E17" s="6">
        <f t="shared" si="3"/>
        <v>9.2667961299660595E-3</v>
      </c>
      <c r="F17" s="6">
        <f t="shared" si="0"/>
        <v>1.4273256513864418E-4</v>
      </c>
      <c r="G17" s="6">
        <f t="shared" si="1"/>
        <v>1.9736408980419251E-6</v>
      </c>
      <c r="H17" s="7">
        <f t="shared" si="4"/>
        <v>1.4470620603668609E-4</v>
      </c>
      <c r="I17" s="6">
        <f t="shared" si="5"/>
        <v>9.4703751867892816E-3</v>
      </c>
      <c r="J17" s="6">
        <f t="shared" si="6"/>
        <v>3.2893960866253735E-6</v>
      </c>
      <c r="K17" s="6">
        <f t="shared" si="7"/>
        <v>9.4736334310607795E-3</v>
      </c>
      <c r="L17" s="6">
        <f t="shared" si="8"/>
        <v>-4.6766661876931579</v>
      </c>
      <c r="M17" s="6">
        <f t="shared" si="9"/>
        <v>-4.654832774638602</v>
      </c>
      <c r="N17" s="6">
        <f t="shared" si="2"/>
        <v>-12.624804925632189</v>
      </c>
      <c r="O17" s="6">
        <f t="shared" si="2"/>
        <v>-4.6544871457623049</v>
      </c>
    </row>
    <row r="18" spans="2:15" x14ac:dyDescent="0.2">
      <c r="B18" s="6">
        <v>11</v>
      </c>
      <c r="C18" s="6">
        <v>1.2999999999999999E-4</v>
      </c>
      <c r="D18" s="6">
        <f>SUM(C$8:C18)</f>
        <v>9.4399999999999987E-3</v>
      </c>
      <c r="E18" s="6">
        <f t="shared" si="3"/>
        <v>9.3955830751363267E-3</v>
      </c>
      <c r="F18" s="6">
        <f t="shared" si="0"/>
        <v>1.3162527406432244E-4</v>
      </c>
      <c r="G18" s="6">
        <f t="shared" si="1"/>
        <v>3.1785684027055029E-6</v>
      </c>
      <c r="H18" s="7">
        <f t="shared" si="4"/>
        <v>1.3480384246702793E-4</v>
      </c>
      <c r="I18" s="6">
        <f t="shared" si="5"/>
        <v>9.6060840543136239E-3</v>
      </c>
      <c r="J18" s="6">
        <f t="shared" si="6"/>
        <v>5.8273584258028421E-6</v>
      </c>
      <c r="K18" s="6">
        <f t="shared" si="7"/>
        <v>9.6118554346446006E-3</v>
      </c>
      <c r="L18" s="6">
        <f t="shared" si="8"/>
        <v>-4.6627992988247273</v>
      </c>
      <c r="M18" s="6">
        <f t="shared" si="9"/>
        <v>-4.6405362476679564</v>
      </c>
      <c r="N18" s="6">
        <f t="shared" si="2"/>
        <v>-12.052943846801845</v>
      </c>
      <c r="O18" s="6">
        <f t="shared" si="2"/>
        <v>-4.639932714392172</v>
      </c>
    </row>
    <row r="19" spans="2:15" x14ac:dyDescent="0.2">
      <c r="B19" s="6">
        <v>12</v>
      </c>
      <c r="C19" s="6">
        <v>1.2999999999999999E-4</v>
      </c>
      <c r="D19" s="6">
        <f>SUM(C$8:C19)</f>
        <v>9.5699999999999986E-3</v>
      </c>
      <c r="E19" s="6">
        <f t="shared" si="3"/>
        <v>9.5243532790919572E-3</v>
      </c>
      <c r="F19" s="6">
        <f t="shared" si="0"/>
        <v>1.2224159606786595E-4</v>
      </c>
      <c r="G19" s="6">
        <f t="shared" si="1"/>
        <v>4.9110501194156826E-6</v>
      </c>
      <c r="H19" s="7">
        <f t="shared" si="4"/>
        <v>1.2715264618728164E-4</v>
      </c>
      <c r="I19" s="6">
        <f t="shared" si="5"/>
        <v>9.7316655548377318E-3</v>
      </c>
      <c r="J19" s="6">
        <f t="shared" si="6"/>
        <v>9.8220520021730096E-6</v>
      </c>
      <c r="K19" s="6">
        <f t="shared" si="7"/>
        <v>9.7413920219147077E-3</v>
      </c>
      <c r="L19" s="6">
        <f t="shared" si="8"/>
        <v>-4.6491220735172734</v>
      </c>
      <c r="M19" s="6">
        <f t="shared" si="9"/>
        <v>-4.6274845411195074</v>
      </c>
      <c r="N19" s="6">
        <f t="shared" si="2"/>
        <v>-11.530875584856473</v>
      </c>
      <c r="O19" s="6">
        <f t="shared" si="2"/>
        <v>-4.6264806713929891</v>
      </c>
    </row>
    <row r="20" spans="2:15" x14ac:dyDescent="0.2">
      <c r="B20" s="6">
        <v>13</v>
      </c>
      <c r="C20" s="6">
        <v>1.7000000000000001E-4</v>
      </c>
      <c r="D20" s="6">
        <f>SUM(C$8:C20)</f>
        <v>9.7399999999999987E-3</v>
      </c>
      <c r="E20" s="6">
        <f t="shared" si="3"/>
        <v>9.6927198274724402E-3</v>
      </c>
      <c r="F20" s="6">
        <f t="shared" si="0"/>
        <v>1.1420134567523022E-4</v>
      </c>
      <c r="G20" s="6">
        <f t="shared" si="1"/>
        <v>7.327990499566806E-6</v>
      </c>
      <c r="H20" s="7">
        <f t="shared" si="4"/>
        <v>1.2152933617479703E-4</v>
      </c>
      <c r="I20" s="6">
        <f t="shared" si="5"/>
        <v>9.8486313932006908E-3</v>
      </c>
      <c r="J20" s="6">
        <f t="shared" si="6"/>
        <v>1.5877186705148816E-5</v>
      </c>
      <c r="K20" s="6">
        <f t="shared" si="7"/>
        <v>9.8643522113465165E-3</v>
      </c>
      <c r="L20" s="6">
        <f t="shared" si="8"/>
        <v>-4.63151416132769</v>
      </c>
      <c r="M20" s="6">
        <f t="shared" si="9"/>
        <v>-4.6154781349684866</v>
      </c>
      <c r="N20" s="6">
        <f t="shared" si="2"/>
        <v>-11.050619338819423</v>
      </c>
      <c r="O20" s="6">
        <f t="shared" si="2"/>
        <v>-4.6138752381245736</v>
      </c>
    </row>
    <row r="21" spans="2:15" x14ac:dyDescent="0.2">
      <c r="B21" s="6">
        <v>14</v>
      </c>
      <c r="C21" s="6">
        <v>2.5999999999999998E-4</v>
      </c>
      <c r="D21" s="6">
        <f>SUM(C$8:C21)</f>
        <v>9.9999999999999985E-3</v>
      </c>
      <c r="E21" s="6">
        <f t="shared" si="3"/>
        <v>9.9501662508318933E-3</v>
      </c>
      <c r="F21" s="6">
        <f t="shared" si="0"/>
        <v>1.0722949002451748E-4</v>
      </c>
      <c r="G21" s="6">
        <f t="shared" si="1"/>
        <v>1.0614714423485012E-5</v>
      </c>
      <c r="H21" s="7">
        <f t="shared" si="4"/>
        <v>1.1784420444800249E-4</v>
      </c>
      <c r="I21" s="6">
        <f t="shared" si="5"/>
        <v>9.9581714996757054E-3</v>
      </c>
      <c r="J21" s="6">
        <f t="shared" si="6"/>
        <v>2.4767360272015537E-5</v>
      </c>
      <c r="K21" s="6">
        <f t="shared" si="7"/>
        <v>9.9826922223265058E-3</v>
      </c>
      <c r="L21" s="6">
        <f t="shared" si="8"/>
        <v>-4.6051701859880971</v>
      </c>
      <c r="M21" s="6">
        <f t="shared" si="9"/>
        <v>-4.6043619391454218</v>
      </c>
      <c r="N21" s="6">
        <f t="shared" si="2"/>
        <v>-10.605971505893335</v>
      </c>
      <c r="O21" s="6">
        <f t="shared" si="2"/>
        <v>-4.601890230666414</v>
      </c>
    </row>
    <row r="22" spans="2:15" x14ac:dyDescent="0.2">
      <c r="B22" s="6">
        <v>15</v>
      </c>
      <c r="C22" s="6">
        <v>3.8000000000000002E-4</v>
      </c>
      <c r="D22" s="6">
        <f>SUM(C$8:C22)</f>
        <v>1.0379999999999999E-2</v>
      </c>
      <c r="E22" s="6">
        <f t="shared" si="3"/>
        <v>1.0326313715112057E-2</v>
      </c>
      <c r="F22" s="6">
        <f t="shared" si="0"/>
        <v>1.0112196509975328E-4</v>
      </c>
      <c r="G22" s="6">
        <f t="shared" si="1"/>
        <v>1.498733556950587E-5</v>
      </c>
      <c r="H22" s="7">
        <f t="shared" si="4"/>
        <v>1.1610930066925915E-4</v>
      </c>
      <c r="I22" s="6">
        <f t="shared" si="5"/>
        <v>1.0061240155711526E-2</v>
      </c>
      <c r="J22" s="6">
        <f t="shared" si="6"/>
        <v>3.7467636994303888E-5</v>
      </c>
      <c r="K22" s="6">
        <f t="shared" si="7"/>
        <v>1.0098330821811996E-2</v>
      </c>
      <c r="L22" s="6">
        <f t="shared" si="8"/>
        <v>-4.5678744012443993</v>
      </c>
      <c r="M22" s="6">
        <f t="shared" si="9"/>
        <v>-4.5940130084223787</v>
      </c>
      <c r="N22" s="6">
        <f t="shared" si="2"/>
        <v>-10.192014276972703</v>
      </c>
      <c r="O22" s="6">
        <f t="shared" si="2"/>
        <v>-4.5903145938523995</v>
      </c>
    </row>
    <row r="23" spans="2:15" x14ac:dyDescent="0.2">
      <c r="B23" s="6">
        <v>16</v>
      </c>
      <c r="C23" s="6">
        <v>5.1000000000000004E-4</v>
      </c>
      <c r="D23" s="6">
        <f>SUM(C$8:C23)</f>
        <v>1.0889999999999999E-2</v>
      </c>
      <c r="E23" s="6">
        <f t="shared" si="3"/>
        <v>1.0830918609931905E-2</v>
      </c>
      <c r="F23" s="6">
        <f t="shared" si="0"/>
        <v>9.5724054550239062E-5</v>
      </c>
      <c r="G23" s="6">
        <f t="shared" si="1"/>
        <v>2.0695124783052104E-5</v>
      </c>
      <c r="H23" s="7">
        <f t="shared" si="4"/>
        <v>1.1641917933329116E-4</v>
      </c>
      <c r="I23" s="6">
        <f t="shared" si="5"/>
        <v>1.0158614957764933E-2</v>
      </c>
      <c r="J23" s="6">
        <f t="shared" si="6"/>
        <v>5.5185476647068299E-5</v>
      </c>
      <c r="K23" s="6">
        <f t="shared" si="7"/>
        <v>1.0213239826403431E-2</v>
      </c>
      <c r="L23" s="6">
        <f t="shared" si="8"/>
        <v>-4.5199103420372682</v>
      </c>
      <c r="M23" s="6">
        <f t="shared" si="9"/>
        <v>-4.5843322302517429</v>
      </c>
      <c r="N23" s="6">
        <f t="shared" si="2"/>
        <v>-9.8047831501461786</v>
      </c>
      <c r="O23" s="6">
        <f t="shared" si="2"/>
        <v>-4.5789418928551466</v>
      </c>
    </row>
    <row r="24" spans="2:15" x14ac:dyDescent="0.2">
      <c r="B24" s="6">
        <v>17</v>
      </c>
      <c r="C24" s="6">
        <v>6.3000000000000003E-4</v>
      </c>
      <c r="D24" s="6">
        <f>SUM(C$8:C24)</f>
        <v>1.1519999999999999E-2</v>
      </c>
      <c r="E24" s="6">
        <f t="shared" si="3"/>
        <v>1.1453898871820134E-2</v>
      </c>
      <c r="F24" s="6">
        <f t="shared" si="0"/>
        <v>9.0916244450449271E-5</v>
      </c>
      <c r="G24" s="6">
        <f t="shared" si="1"/>
        <v>2.8022878445711134E-5</v>
      </c>
      <c r="H24" s="7">
        <f t="shared" si="4"/>
        <v>1.1893912289616041E-4</v>
      </c>
      <c r="I24" s="6">
        <f t="shared" si="5"/>
        <v>1.0250938323947079E-2</v>
      </c>
      <c r="J24" s="6">
        <f t="shared" si="6"/>
        <v>7.9395003646065554E-5</v>
      </c>
      <c r="K24" s="6">
        <f t="shared" si="7"/>
        <v>1.0329519454307601E-2</v>
      </c>
      <c r="L24" s="6">
        <f t="shared" si="8"/>
        <v>-4.4636706237143882</v>
      </c>
      <c r="M24" s="6">
        <f t="shared" si="9"/>
        <v>-4.5752385369792821</v>
      </c>
      <c r="N24" s="6">
        <f t="shared" si="9"/>
        <v>-9.4410354192479726</v>
      </c>
      <c r="O24" s="6">
        <f t="shared" si="9"/>
        <v>-4.5675623889124113</v>
      </c>
    </row>
    <row r="25" spans="2:15" x14ac:dyDescent="0.2">
      <c r="B25" s="6">
        <v>18</v>
      </c>
      <c r="C25" s="6">
        <v>7.2999999999999996E-4</v>
      </c>
      <c r="D25" s="6">
        <f>SUM(C$8:C25)</f>
        <v>1.2249999999999999E-2</v>
      </c>
      <c r="E25" s="6">
        <f t="shared" si="3"/>
        <v>1.2175274191616903E-2</v>
      </c>
      <c r="F25" s="6">
        <f t="shared" si="0"/>
        <v>8.6604695987251988E-5</v>
      </c>
      <c r="G25" s="6">
        <f t="shared" si="1"/>
        <v>3.7293286844312859E-5</v>
      </c>
      <c r="H25" s="7">
        <f t="shared" si="4"/>
        <v>1.2389798283156484E-4</v>
      </c>
      <c r="I25" s="6">
        <f t="shared" si="5"/>
        <v>1.0338747420643557E-2</v>
      </c>
      <c r="J25" s="6">
        <f t="shared" si="6"/>
        <v>1.1187360221476261E-4</v>
      </c>
      <c r="K25" s="6">
        <f t="shared" si="7"/>
        <v>1.0449464389941987E-2</v>
      </c>
      <c r="L25" s="6">
        <f t="shared" si="8"/>
        <v>-4.4022293419913971</v>
      </c>
      <c r="M25" s="6">
        <f t="shared" si="9"/>
        <v>-4.5666647749032849</v>
      </c>
      <c r="N25" s="6">
        <f t="shared" si="9"/>
        <v>-9.0980849362083074</v>
      </c>
      <c r="O25" s="6">
        <f t="shared" si="9"/>
        <v>-4.5559569323809326</v>
      </c>
    </row>
    <row r="26" spans="2:15" x14ac:dyDescent="0.2">
      <c r="B26" s="6">
        <v>19</v>
      </c>
      <c r="C26" s="6">
        <v>7.9000000000000001E-4</v>
      </c>
      <c r="D26" s="6">
        <f>SUM(C$8:C26)</f>
        <v>1.304E-2</v>
      </c>
      <c r="E26" s="6">
        <f t="shared" si="3"/>
        <v>1.2955347555456465E-2</v>
      </c>
      <c r="F26" s="6">
        <f t="shared" si="0"/>
        <v>8.2714664023951243E-5</v>
      </c>
      <c r="G26" s="6">
        <f t="shared" si="1"/>
        <v>4.8869302540007148E-5</v>
      </c>
      <c r="H26" s="7">
        <f t="shared" si="4"/>
        <v>1.3158396656395838E-4</v>
      </c>
      <c r="I26" s="6">
        <f t="shared" si="5"/>
        <v>1.042249619493163E-2</v>
      </c>
      <c r="J26" s="6">
        <f t="shared" si="6"/>
        <v>1.5474081778110715E-4</v>
      </c>
      <c r="K26" s="6">
        <f t="shared" si="7"/>
        <v>1.0575624227128211E-2</v>
      </c>
      <c r="L26" s="6">
        <f t="shared" si="8"/>
        <v>-4.3397337224836292</v>
      </c>
      <c r="M26" s="6">
        <f t="shared" si="9"/>
        <v>-4.5585546917127457</v>
      </c>
      <c r="N26" s="6">
        <f t="shared" si="9"/>
        <v>-8.7736816085870029</v>
      </c>
      <c r="O26" s="6">
        <f t="shared" si="9"/>
        <v>-4.5438922653595615</v>
      </c>
    </row>
    <row r="27" spans="2:15" x14ac:dyDescent="0.2">
      <c r="B27" s="6">
        <v>20</v>
      </c>
      <c r="C27" s="6">
        <v>8.4000000000000003E-4</v>
      </c>
      <c r="D27" s="6">
        <f>SUM(C$8:C27)</f>
        <v>1.388E-2</v>
      </c>
      <c r="E27" s="6">
        <f t="shared" si="3"/>
        <v>1.3784116931640278E-2</v>
      </c>
      <c r="F27" s="6">
        <f t="shared" si="0"/>
        <v>7.9185848473887187E-5</v>
      </c>
      <c r="G27" s="6">
        <f t="shared" si="1"/>
        <v>6.3156508737341604E-5</v>
      </c>
      <c r="H27" s="7">
        <f t="shared" si="4"/>
        <v>1.423423572112288E-4</v>
      </c>
      <c r="I27" s="6">
        <f t="shared" si="5"/>
        <v>1.0502571895494084E-2</v>
      </c>
      <c r="J27" s="6">
        <f t="shared" si="6"/>
        <v>2.10499537653841E-4</v>
      </c>
      <c r="K27" s="6">
        <f t="shared" si="7"/>
        <v>1.0710860646619746E-2</v>
      </c>
      <c r="L27" s="6">
        <f t="shared" si="8"/>
        <v>-4.277306323903475</v>
      </c>
      <c r="M27" s="6">
        <f t="shared" si="9"/>
        <v>-4.5508606975546124</v>
      </c>
      <c r="N27" s="6">
        <f t="shared" si="9"/>
        <v>-8.4659218422618032</v>
      </c>
      <c r="O27" s="6">
        <f t="shared" si="9"/>
        <v>-4.5311175529844396</v>
      </c>
    </row>
    <row r="28" spans="2:15" x14ac:dyDescent="0.2">
      <c r="B28" s="6">
        <v>21</v>
      </c>
      <c r="C28" s="6">
        <v>8.8000000000000003E-4</v>
      </c>
      <c r="D28" s="6">
        <f>SUM(C$8:C28)</f>
        <v>1.4760000000000001E-2</v>
      </c>
      <c r="E28" s="6">
        <f t="shared" si="3"/>
        <v>1.4651605157938952E-2</v>
      </c>
      <c r="F28" s="6">
        <f t="shared" si="0"/>
        <v>7.5969045588096399E-5</v>
      </c>
      <c r="G28" s="6">
        <f t="shared" si="1"/>
        <v>8.0605487653339264E-5</v>
      </c>
      <c r="H28" s="7">
        <f t="shared" si="4"/>
        <v>1.5657453324143566E-4</v>
      </c>
      <c r="I28" s="6">
        <f t="shared" si="5"/>
        <v>1.0579307663773352E-2</v>
      </c>
      <c r="J28" s="6">
        <f t="shared" si="6"/>
        <v>2.8207941490532296E-4</v>
      </c>
      <c r="K28" s="6">
        <f t="shared" si="7"/>
        <v>1.0858402873762829E-2</v>
      </c>
      <c r="L28" s="6">
        <f t="shared" si="8"/>
        <v>-4.2158344598098072</v>
      </c>
      <c r="M28" s="6">
        <f t="shared" si="9"/>
        <v>-4.5435421729291994</v>
      </c>
      <c r="N28" s="6">
        <f t="shared" si="9"/>
        <v>-8.1731808572451641</v>
      </c>
      <c r="O28" s="6">
        <f t="shared" si="9"/>
        <v>-4.5173621141081135</v>
      </c>
    </row>
    <row r="29" spans="2:15" x14ac:dyDescent="0.2">
      <c r="B29" s="6">
        <v>22</v>
      </c>
      <c r="C29" s="6">
        <v>9.2000000000000003E-4</v>
      </c>
      <c r="D29" s="6">
        <f>SUM(C$8:C29)</f>
        <v>1.5679999999999999E-2</v>
      </c>
      <c r="E29" s="6">
        <f t="shared" si="3"/>
        <v>1.5557708809603277E-2</v>
      </c>
      <c r="F29" s="6">
        <f t="shared" si="0"/>
        <v>7.3023692927167653E-5</v>
      </c>
      <c r="G29" s="6">
        <f t="shared" si="1"/>
        <v>1.0171418888657609E-4</v>
      </c>
      <c r="H29" s="7">
        <f t="shared" si="4"/>
        <v>1.7473788181374375E-4</v>
      </c>
      <c r="I29" s="6">
        <f t="shared" si="5"/>
        <v>1.0652992270332895E-2</v>
      </c>
      <c r="J29" s="6">
        <f t="shared" si="6"/>
        <v>3.7288248795563916E-4</v>
      </c>
      <c r="K29" s="6">
        <f t="shared" si="7"/>
        <v>1.1021902444026677E-2</v>
      </c>
      <c r="L29" s="6">
        <f t="shared" si="8"/>
        <v>-4.1553692640598783</v>
      </c>
      <c r="M29" s="6">
        <f t="shared" si="9"/>
        <v>-4.536564170583965</v>
      </c>
      <c r="N29" s="6">
        <f t="shared" si="9"/>
        <v>-7.8940607634357089</v>
      </c>
      <c r="O29" s="6">
        <f t="shared" si="9"/>
        <v>-4.5023344258737499</v>
      </c>
    </row>
    <row r="30" spans="2:15" x14ac:dyDescent="0.2">
      <c r="B30" s="6">
        <v>23</v>
      </c>
      <c r="C30" s="6">
        <v>9.6000000000000002E-4</v>
      </c>
      <c r="D30" s="6">
        <f>SUM(C$8:C30)</f>
        <v>1.6639999999999999E-2</v>
      </c>
      <c r="E30" s="6">
        <f t="shared" si="3"/>
        <v>1.6502319923265452E-2</v>
      </c>
      <c r="F30" s="6">
        <f t="shared" si="0"/>
        <v>7.0316040924856137E-5</v>
      </c>
      <c r="G30" s="6">
        <f t="shared" si="1"/>
        <v>1.2703029778625869E-4</v>
      </c>
      <c r="H30" s="7">
        <f t="shared" si="4"/>
        <v>1.9734633871111481E-4</v>
      </c>
      <c r="I30" s="6">
        <f t="shared" si="5"/>
        <v>1.0723877742399246E-2</v>
      </c>
      <c r="J30" s="6">
        <f t="shared" si="6"/>
        <v>4.8683093419366053E-4</v>
      </c>
      <c r="K30" s="6">
        <f t="shared" si="7"/>
        <v>1.1205487961173377E-2</v>
      </c>
      <c r="L30" s="6">
        <f t="shared" si="8"/>
        <v>-4.0959458435890728</v>
      </c>
      <c r="M30" s="6">
        <f t="shared" si="9"/>
        <v>-4.5298964061983362</v>
      </c>
      <c r="N30" s="6">
        <f t="shared" si="9"/>
        <v>-7.6273501880106638</v>
      </c>
      <c r="O30" s="6">
        <f t="shared" si="9"/>
        <v>-4.4857225439660748</v>
      </c>
    </row>
    <row r="31" spans="2:15" x14ac:dyDescent="0.2">
      <c r="B31" s="6">
        <v>24</v>
      </c>
      <c r="C31" s="6">
        <v>9.7000000000000005E-4</v>
      </c>
      <c r="D31" s="6">
        <f>SUM(C$8:C31)</f>
        <v>1.7609999999999997E-2</v>
      </c>
      <c r="E31" s="6">
        <f t="shared" si="3"/>
        <v>1.7455850136021911E-2</v>
      </c>
      <c r="F31" s="6">
        <f t="shared" si="0"/>
        <v>6.7817771606876461E-5</v>
      </c>
      <c r="G31" s="6">
        <f t="shared" si="1"/>
        <v>1.5715360382130184E-4</v>
      </c>
      <c r="H31" s="7">
        <f t="shared" si="4"/>
        <v>2.2497137542817832E-4</v>
      </c>
      <c r="I31" s="6">
        <f t="shared" si="5"/>
        <v>1.0792185410037236E-2</v>
      </c>
      <c r="J31" s="6">
        <f t="shared" si="6"/>
        <v>6.2841687863723905E-4</v>
      </c>
      <c r="K31" s="6">
        <f t="shared" si="7"/>
        <v>1.141382029720539E-2</v>
      </c>
      <c r="L31" s="6">
        <f t="shared" si="8"/>
        <v>-4.0392883564740245</v>
      </c>
      <c r="M31" s="6">
        <f t="shared" si="9"/>
        <v>-4.523512464035516</v>
      </c>
      <c r="N31" s="6">
        <f t="shared" si="9"/>
        <v>-7.3719925014979184</v>
      </c>
      <c r="O31" s="6">
        <f t="shared" si="9"/>
        <v>-4.4671961128655964</v>
      </c>
    </row>
    <row r="32" spans="2:15" x14ac:dyDescent="0.2">
      <c r="B32" s="6">
        <v>25</v>
      </c>
      <c r="C32" s="6">
        <v>9.6000000000000002E-4</v>
      </c>
      <c r="D32" s="6">
        <f>SUM(C$8:C32)</f>
        <v>1.8569999999999996E-2</v>
      </c>
      <c r="E32" s="6">
        <f t="shared" si="3"/>
        <v>1.839863990839441E-2</v>
      </c>
      <c r="F32" s="6">
        <f t="shared" si="0"/>
        <v>6.5504941552998195E-5</v>
      </c>
      <c r="G32" s="6">
        <f t="shared" si="1"/>
        <v>1.927383689494068E-4</v>
      </c>
      <c r="H32" s="7">
        <f t="shared" si="4"/>
        <v>2.58243310502405E-4</v>
      </c>
      <c r="I32" s="6">
        <f t="shared" si="5"/>
        <v>1.0858110750247785E-2</v>
      </c>
      <c r="J32" s="6">
        <f t="shared" si="6"/>
        <v>8.0275415763109148E-4</v>
      </c>
      <c r="K32" s="6">
        <f t="shared" si="7"/>
        <v>1.1652148514330052E-2</v>
      </c>
      <c r="L32" s="6">
        <f t="shared" si="8"/>
        <v>-3.9862079036175211</v>
      </c>
      <c r="M32" s="6">
        <f t="shared" si="9"/>
        <v>-4.5173891648574811</v>
      </c>
      <c r="N32" s="6">
        <f t="shared" si="9"/>
        <v>-7.1270605343763389</v>
      </c>
      <c r="O32" s="6">
        <f t="shared" si="9"/>
        <v>-4.4464101345587741</v>
      </c>
    </row>
    <row r="33" spans="2:19" x14ac:dyDescent="0.2">
      <c r="B33" s="6">
        <v>26</v>
      </c>
      <c r="C33" s="6">
        <v>9.5E-4</v>
      </c>
      <c r="D33" s="6">
        <f>SUM(C$8:C33)</f>
        <v>1.9519999999999996E-2</v>
      </c>
      <c r="E33" s="6">
        <f t="shared" si="3"/>
        <v>1.9330718393101076E-2</v>
      </c>
      <c r="F33" s="6">
        <f t="shared" si="0"/>
        <v>6.3357163415151416E-5</v>
      </c>
      <c r="G33" s="6">
        <f t="shared" si="1"/>
        <v>2.3449569598613779E-4</v>
      </c>
      <c r="H33" s="7">
        <f t="shared" si="4"/>
        <v>2.9785285940128921E-4</v>
      </c>
      <c r="I33" s="6">
        <f t="shared" si="5"/>
        <v>1.0921827305937049E-2</v>
      </c>
      <c r="J33" s="6">
        <f t="shared" si="6"/>
        <v>1.0156319123720836E-3</v>
      </c>
      <c r="K33" s="6">
        <f t="shared" si="7"/>
        <v>1.192636666195579E-2</v>
      </c>
      <c r="L33" s="6">
        <f t="shared" si="8"/>
        <v>-3.9363156979971921</v>
      </c>
      <c r="M33" s="6">
        <f t="shared" si="9"/>
        <v>-4.5115060578844881</v>
      </c>
      <c r="N33" s="6">
        <f t="shared" si="9"/>
        <v>-6.8917362554566646</v>
      </c>
      <c r="O33" s="6">
        <f t="shared" si="9"/>
        <v>-4.4230106138768779</v>
      </c>
    </row>
    <row r="34" spans="2:19" x14ac:dyDescent="0.2">
      <c r="B34" s="6">
        <v>27</v>
      </c>
      <c r="C34" s="6">
        <v>9.5E-4</v>
      </c>
      <c r="D34" s="6">
        <f>SUM(C$8:C34)</f>
        <v>2.0469999999999995E-2</v>
      </c>
      <c r="E34" s="6">
        <f t="shared" si="3"/>
        <v>2.0261911823714618E-2</v>
      </c>
      <c r="F34" s="6">
        <f t="shared" si="0"/>
        <v>6.135696529093288E-5</v>
      </c>
      <c r="G34" s="6">
        <f t="shared" si="1"/>
        <v>2.8319589697400085E-4</v>
      </c>
      <c r="H34" s="7">
        <f t="shared" si="4"/>
        <v>3.4455286226493375E-4</v>
      </c>
      <c r="I34" s="6">
        <f t="shared" si="5"/>
        <v>1.0983489884814346E-2</v>
      </c>
      <c r="J34" s="6">
        <f t="shared" si="6"/>
        <v>1.2735698570658371E-3</v>
      </c>
      <c r="K34" s="6">
        <f t="shared" si="7"/>
        <v>1.2243071500237512E-2</v>
      </c>
      <c r="L34" s="6">
        <f t="shared" si="8"/>
        <v>-3.8887948793089384</v>
      </c>
      <c r="M34" s="6">
        <f t="shared" si="9"/>
        <v>-4.5058450086870616</v>
      </c>
      <c r="N34" s="6">
        <f t="shared" si="9"/>
        <v>-6.6652942875595613</v>
      </c>
      <c r="O34" s="6">
        <f t="shared" si="9"/>
        <v>-4.3966420990294042</v>
      </c>
    </row>
    <row r="35" spans="2:19" x14ac:dyDescent="0.2">
      <c r="B35" s="6">
        <v>28</v>
      </c>
      <c r="C35" s="6">
        <v>9.6000000000000002E-4</v>
      </c>
      <c r="D35" s="6">
        <f>SUM(C$8:C35)</f>
        <v>2.1429999999999994E-2</v>
      </c>
      <c r="E35" s="6">
        <f t="shared" si="3"/>
        <v>2.1202009069486438E-2</v>
      </c>
      <c r="F35" s="6">
        <f t="shared" si="0"/>
        <v>5.9489284318304129E-5</v>
      </c>
      <c r="G35" s="6">
        <f t="shared" si="1"/>
        <v>3.3967086155152037E-4</v>
      </c>
      <c r="H35" s="7">
        <f t="shared" si="4"/>
        <v>3.9916014586982449E-4</v>
      </c>
      <c r="I35" s="6">
        <f t="shared" si="5"/>
        <v>1.104323719199396E-2</v>
      </c>
      <c r="J35" s="6">
        <f t="shared" si="6"/>
        <v>1.5838750311398808E-3</v>
      </c>
      <c r="K35" s="6">
        <f t="shared" si="7"/>
        <v>1.2609621115482583E-2</v>
      </c>
      <c r="L35" s="6">
        <f t="shared" si="8"/>
        <v>-3.8429634694966497</v>
      </c>
      <c r="M35" s="6">
        <f t="shared" si="9"/>
        <v>-4.5003898620614322</v>
      </c>
      <c r="N35" s="6">
        <f t="shared" si="9"/>
        <v>-6.4470884225343159</v>
      </c>
      <c r="O35" s="6">
        <f t="shared" si="9"/>
        <v>-4.3669569868774545</v>
      </c>
    </row>
    <row r="36" spans="2:19" x14ac:dyDescent="0.2">
      <c r="B36" s="6">
        <v>29</v>
      </c>
      <c r="C36" s="6">
        <v>9.7999999999999997E-4</v>
      </c>
      <c r="D36" s="6">
        <f>SUM(C$8:C36)</f>
        <v>2.2409999999999992E-2</v>
      </c>
      <c r="E36" s="6">
        <f t="shared" si="3"/>
        <v>2.2160761235304971E-2</v>
      </c>
      <c r="F36" s="6">
        <f t="shared" si="0"/>
        <v>5.7741062701048341E-5</v>
      </c>
      <c r="G36" s="6">
        <f t="shared" si="1"/>
        <v>4.0481642532231736E-4</v>
      </c>
      <c r="H36" s="7">
        <f t="shared" si="4"/>
        <v>4.6255748802336569E-4</v>
      </c>
      <c r="I36" s="6">
        <f t="shared" si="5"/>
        <v>1.110119401297216E-2</v>
      </c>
      <c r="J36" s="6">
        <f t="shared" si="6"/>
        <v>1.9546998035356866E-3</v>
      </c>
      <c r="K36" s="6">
        <f t="shared" si="7"/>
        <v>1.3034194314751724E-2</v>
      </c>
      <c r="L36" s="6">
        <f t="shared" si="8"/>
        <v>-3.7982479911692995</v>
      </c>
      <c r="M36" s="6">
        <f t="shared" si="9"/>
        <v>-4.4951261640897453</v>
      </c>
      <c r="N36" s="6">
        <f t="shared" si="9"/>
        <v>-6.2365405036666699</v>
      </c>
      <c r="O36" s="6">
        <f t="shared" si="9"/>
        <v>-4.3336262725935937</v>
      </c>
    </row>
    <row r="37" spans="2:19" x14ac:dyDescent="0.2">
      <c r="B37" s="6">
        <v>30</v>
      </c>
      <c r="C37" s="6">
        <v>1.0200000000000001E-3</v>
      </c>
      <c r="D37" s="6">
        <f>SUM(C$8:C37)</f>
        <v>2.3429999999999992E-2</v>
      </c>
      <c r="E37" s="6">
        <f t="shared" si="3"/>
        <v>2.3157648759777327E-2</v>
      </c>
      <c r="F37" s="6">
        <f t="shared" si="0"/>
        <v>5.6100922715098225E-5</v>
      </c>
      <c r="G37" s="6">
        <f t="shared" si="1"/>
        <v>4.7959473822418785E-4</v>
      </c>
      <c r="H37" s="7">
        <f t="shared" si="4"/>
        <v>5.3569566093928603E-4</v>
      </c>
      <c r="I37" s="6">
        <f t="shared" si="5"/>
        <v>1.1157473036460974E-2</v>
      </c>
      <c r="J37" s="6">
        <f t="shared" si="6"/>
        <v>2.3951008490014081E-3</v>
      </c>
      <c r="K37" s="6">
        <f t="shared" si="7"/>
        <v>1.3525850612320034E-2</v>
      </c>
      <c r="L37" s="6">
        <f t="shared" si="8"/>
        <v>-3.7537380264624312</v>
      </c>
      <c r="M37" s="6">
        <f t="shared" si="9"/>
        <v>-4.4900409313383909</v>
      </c>
      <c r="N37" s="6">
        <f t="shared" si="9"/>
        <v>-6.0331311936125687</v>
      </c>
      <c r="O37" s="6">
        <f t="shared" si="9"/>
        <v>-4.2963512125043195</v>
      </c>
    </row>
    <row r="38" spans="2:19" x14ac:dyDescent="0.2">
      <c r="B38" s="6">
        <v>31</v>
      </c>
      <c r="C38" s="6">
        <v>1.06E-3</v>
      </c>
      <c r="D38" s="6">
        <f>SUM(C$8:C38)</f>
        <v>2.4489999999999991E-2</v>
      </c>
      <c r="E38" s="6">
        <f t="shared" si="3"/>
        <v>2.4192553055913391E-2</v>
      </c>
      <c r="F38" s="6">
        <f t="shared" si="0"/>
        <v>5.4558903199151952E-5</v>
      </c>
      <c r="G38" s="6">
        <f t="shared" si="1"/>
        <v>5.6503663289817906E-4</v>
      </c>
      <c r="H38" s="7">
        <f t="shared" si="4"/>
        <v>6.1959553609733104E-4</v>
      </c>
      <c r="I38" s="6">
        <f t="shared" si="5"/>
        <v>1.1212176386391492E-2</v>
      </c>
      <c r="J38" s="6">
        <f t="shared" si="6"/>
        <v>2.9150987608429491E-3</v>
      </c>
      <c r="K38" s="6">
        <f t="shared" si="7"/>
        <v>1.4094590545744135E-2</v>
      </c>
      <c r="L38" s="6">
        <f t="shared" si="8"/>
        <v>-3.7094904080180626</v>
      </c>
      <c r="M38" s="6">
        <f t="shared" si="9"/>
        <v>-4.4851224579149358</v>
      </c>
      <c r="N38" s="6">
        <f t="shared" si="9"/>
        <v>-5.836392256674654</v>
      </c>
      <c r="O38" s="6">
        <f t="shared" si="9"/>
        <v>-4.2548751687237267</v>
      </c>
    </row>
    <row r="39" spans="2:19" x14ac:dyDescent="0.2">
      <c r="B39" s="6">
        <v>32</v>
      </c>
      <c r="C39" s="6">
        <v>1.1100000000000001E-3</v>
      </c>
      <c r="D39" s="6">
        <f>SUM(C$8:C39)</f>
        <v>2.5599999999999991E-2</v>
      </c>
      <c r="E39" s="6">
        <f t="shared" si="3"/>
        <v>2.5275098398206075E-2</v>
      </c>
      <c r="F39" s="6">
        <f t="shared" si="0"/>
        <v>5.310624433575124E-5</v>
      </c>
      <c r="G39" s="6">
        <f t="shared" si="1"/>
        <v>6.6224399305766732E-4</v>
      </c>
      <c r="H39" s="7">
        <f t="shared" si="4"/>
        <v>7.1535023739341852E-4</v>
      </c>
      <c r="I39" s="6">
        <f t="shared" si="5"/>
        <v>1.1265396917276682E-2</v>
      </c>
      <c r="J39" s="6">
        <f t="shared" si="6"/>
        <v>3.5257379010797951E-3</v>
      </c>
      <c r="K39" s="6">
        <f t="shared" si="7"/>
        <v>1.4751415981474558E-2</v>
      </c>
      <c r="L39" s="6">
        <f t="shared" si="8"/>
        <v>-3.6651629274966195</v>
      </c>
      <c r="M39" s="6">
        <f t="shared" si="9"/>
        <v>-4.4803601531677542</v>
      </c>
      <c r="N39" s="6">
        <f t="shared" si="9"/>
        <v>-5.6459000667871724</v>
      </c>
      <c r="O39" s="6">
        <f t="shared" si="9"/>
        <v>-4.2089947544256301</v>
      </c>
    </row>
    <row r="40" spans="2:19" x14ac:dyDescent="0.2">
      <c r="B40" s="6">
        <v>33</v>
      </c>
      <c r="C40" s="6">
        <v>1.17E-3</v>
      </c>
      <c r="D40" s="6">
        <f>SUM(C$8:C40)</f>
        <v>2.6769999999999992E-2</v>
      </c>
      <c r="E40" s="6">
        <f t="shared" si="3"/>
        <v>2.6414859642733823E-2</v>
      </c>
      <c r="F40" s="6">
        <f t="shared" si="0"/>
        <v>5.1735210675036652E-5</v>
      </c>
      <c r="G40" s="6">
        <f t="shared" si="1"/>
        <v>7.7239212185743701E-4</v>
      </c>
      <c r="H40" s="7">
        <f t="shared" si="4"/>
        <v>8.2412733253247369E-4</v>
      </c>
      <c r="I40" s="6">
        <f t="shared" si="5"/>
        <v>1.1317219315664873E-2</v>
      </c>
      <c r="J40" s="6">
        <f t="shared" si="6"/>
        <v>4.2391460167402473E-3</v>
      </c>
      <c r="K40" s="6">
        <f t="shared" si="7"/>
        <v>1.5508389987222482E-2</v>
      </c>
      <c r="L40" s="6">
        <f t="shared" si="8"/>
        <v>-3.6204734214498768</v>
      </c>
      <c r="M40" s="6">
        <f t="shared" si="9"/>
        <v>-4.4757444043677399</v>
      </c>
      <c r="N40" s="6">
        <f t="shared" si="9"/>
        <v>-5.4612701147866289</v>
      </c>
      <c r="O40" s="6">
        <f t="shared" si="9"/>
        <v>-4.158569339384127</v>
      </c>
    </row>
    <row r="41" spans="2:19" x14ac:dyDescent="0.2">
      <c r="B41" s="6">
        <v>34</v>
      </c>
      <c r="C41" s="6">
        <v>1.24E-3</v>
      </c>
      <c r="D41" s="6">
        <f>SUM(C$8:C41)</f>
        <v>2.8009999999999993E-2</v>
      </c>
      <c r="E41" s="6">
        <f t="shared" si="3"/>
        <v>2.7621357033801863E-2</v>
      </c>
      <c r="F41" s="6">
        <f t="shared" si="0"/>
        <v>5.0438944678638131E-5</v>
      </c>
      <c r="G41" s="6">
        <f t="shared" si="1"/>
        <v>8.967321102627563E-4</v>
      </c>
      <c r="H41" s="7">
        <f t="shared" si="4"/>
        <v>9.4717105494139444E-4</v>
      </c>
      <c r="I41" s="6">
        <f t="shared" si="5"/>
        <v>1.1367721041647738E-2</v>
      </c>
      <c r="J41" s="6">
        <f t="shared" si="6"/>
        <v>5.0685930695033576E-3</v>
      </c>
      <c r="K41" s="6">
        <f t="shared" si="7"/>
        <v>1.6378695759063366E-2</v>
      </c>
      <c r="L41" s="6">
        <f t="shared" si="8"/>
        <v>-3.5751936897101202</v>
      </c>
      <c r="M41" s="6">
        <f t="shared" si="9"/>
        <v>-4.4712664598952898</v>
      </c>
      <c r="N41" s="6">
        <f t="shared" si="9"/>
        <v>-5.2821523358885569</v>
      </c>
      <c r="O41" s="6">
        <f t="shared" si="9"/>
        <v>-4.1035280364150104</v>
      </c>
    </row>
    <row r="42" spans="2:19" x14ac:dyDescent="0.2">
      <c r="B42" s="6">
        <v>35</v>
      </c>
      <c r="C42" s="6">
        <v>1.33E-3</v>
      </c>
      <c r="D42" s="6">
        <f>SUM(C$8:C42)</f>
        <v>2.9339999999999995E-2</v>
      </c>
      <c r="E42" s="6">
        <f t="shared" si="3"/>
        <v>2.8913760989805026E-2</v>
      </c>
      <c r="F42" s="6">
        <f t="shared" si="0"/>
        <v>4.9211344797110446E-5</v>
      </c>
      <c r="G42" s="6">
        <f t="shared" si="1"/>
        <v>1.0365932054184576E-3</v>
      </c>
      <c r="H42" s="7">
        <f t="shared" si="4"/>
        <v>1.0858045502155681E-3</v>
      </c>
      <c r="I42" s="6">
        <f t="shared" si="5"/>
        <v>1.1416973137626685E-2</v>
      </c>
      <c r="J42" s="6">
        <f t="shared" si="6"/>
        <v>6.02854863449509E-3</v>
      </c>
      <c r="K42" s="6">
        <f t="shared" si="7"/>
        <v>1.7376693994302861E-2</v>
      </c>
      <c r="L42" s="6">
        <f t="shared" si="8"/>
        <v>-3.5288035062673027</v>
      </c>
      <c r="M42" s="6">
        <f t="shared" si="9"/>
        <v>-4.4669183293643009</v>
      </c>
      <c r="N42" s="6">
        <f t="shared" si="9"/>
        <v>-5.108227114649039</v>
      </c>
      <c r="O42" s="6">
        <f t="shared" si="9"/>
        <v>-4.0438734791544517</v>
      </c>
    </row>
    <row r="43" spans="2:19" x14ac:dyDescent="0.2">
      <c r="B43" s="6">
        <v>36</v>
      </c>
      <c r="C43" s="6">
        <v>1.42E-3</v>
      </c>
      <c r="D43" s="6">
        <f>SUM(C$8:C43)</f>
        <v>3.0759999999999996E-2</v>
      </c>
      <c r="E43" s="6">
        <f t="shared" si="3"/>
        <v>3.0291724863305447E-2</v>
      </c>
      <c r="F43" s="6">
        <f t="shared" si="0"/>
        <v>4.8046963402585593E-5</v>
      </c>
      <c r="G43" s="6">
        <f t="shared" si="1"/>
        <v>1.1933851790180115E-3</v>
      </c>
      <c r="H43" s="7">
        <f t="shared" si="4"/>
        <v>1.241432142420597E-3</v>
      </c>
      <c r="I43" s="6">
        <f t="shared" si="5"/>
        <v>1.1465040926272985E-2</v>
      </c>
      <c r="J43" s="6">
        <f t="shared" si="6"/>
        <v>7.1347371223233758E-3</v>
      </c>
      <c r="K43" s="6">
        <f t="shared" si="7"/>
        <v>1.8517977995490598E-2</v>
      </c>
      <c r="L43" s="6">
        <f t="shared" si="8"/>
        <v>-3.4815401343446952</v>
      </c>
      <c r="M43" s="6">
        <f t="shared" si="9"/>
        <v>-4.4626926978192909</v>
      </c>
      <c r="N43" s="6">
        <f t="shared" si="9"/>
        <v>-4.9392018528488535</v>
      </c>
      <c r="O43" s="6">
        <f t="shared" si="9"/>
        <v>-3.9796820013480421</v>
      </c>
    </row>
    <row r="44" spans="2:19" x14ac:dyDescent="0.2">
      <c r="B44" s="6">
        <v>37</v>
      </c>
      <c r="C44" s="6">
        <v>1.5100000000000001E-3</v>
      </c>
      <c r="D44" s="6">
        <f>SUM(C$8:C44)</f>
        <v>3.2269999999999993E-2</v>
      </c>
      <c r="E44" s="6">
        <f t="shared" si="3"/>
        <v>3.1754879399075842E-2</v>
      </c>
      <c r="F44" s="6">
        <f t="shared" si="0"/>
        <v>4.6940920892983906E-5</v>
      </c>
      <c r="G44" s="6">
        <f t="shared" si="1"/>
        <v>1.368600695672607E-3</v>
      </c>
      <c r="H44" s="7">
        <f t="shared" si="4"/>
        <v>1.4155416165655909E-3</v>
      </c>
      <c r="I44" s="6">
        <f t="shared" si="5"/>
        <v>1.1511984615491078E-2</v>
      </c>
      <c r="J44" s="6">
        <f t="shared" si="6"/>
        <v>8.4041899660886044E-3</v>
      </c>
      <c r="K44" s="6">
        <f t="shared" si="7"/>
        <v>1.9819425675984381E-2</v>
      </c>
      <c r="L44" s="6">
        <f t="shared" si="8"/>
        <v>-3.433617272918267</v>
      </c>
      <c r="M44" s="6">
        <f t="shared" si="9"/>
        <v>-4.4585828516910802</v>
      </c>
      <c r="N44" s="6">
        <f t="shared" si="9"/>
        <v>-4.7748080077201696</v>
      </c>
      <c r="O44" s="6">
        <f t="shared" si="9"/>
        <v>-3.9111001925051427</v>
      </c>
      <c r="P44" s="29"/>
      <c r="Q44" s="29"/>
      <c r="R44" s="29"/>
      <c r="S44" s="29"/>
    </row>
    <row r="45" spans="2:19" x14ac:dyDescent="0.2">
      <c r="B45" s="6">
        <v>38</v>
      </c>
      <c r="C45" s="6">
        <v>1.6100000000000001E-3</v>
      </c>
      <c r="D45" s="6">
        <f>SUM(C$8:C45)</f>
        <v>3.3879999999999993E-2</v>
      </c>
      <c r="E45" s="6">
        <f t="shared" si="3"/>
        <v>3.3312499822343633E-2</v>
      </c>
      <c r="F45" s="6">
        <f t="shared" si="0"/>
        <v>4.5888833046662263E-5</v>
      </c>
      <c r="G45" s="6">
        <f t="shared" si="1"/>
        <v>1.5638176812802287E-3</v>
      </c>
      <c r="H45" s="7">
        <f t="shared" si="4"/>
        <v>1.609706514326891E-3</v>
      </c>
      <c r="I45" s="6">
        <f t="shared" si="5"/>
        <v>1.1557859824932293E-2</v>
      </c>
      <c r="J45" s="6">
        <f t="shared" si="6"/>
        <v>9.8552937919906825E-3</v>
      </c>
      <c r="K45" s="6">
        <f t="shared" si="7"/>
        <v>2.1299247512741593E-2</v>
      </c>
      <c r="L45" s="6">
        <f t="shared" si="8"/>
        <v>-3.3849304091982835</v>
      </c>
      <c r="M45" s="6">
        <f t="shared" si="9"/>
        <v>-4.4545826146287526</v>
      </c>
      <c r="N45" s="6">
        <f t="shared" si="9"/>
        <v>-4.6147985252272079</v>
      </c>
      <c r="O45" s="6">
        <f t="shared" si="9"/>
        <v>-3.8383381730506261</v>
      </c>
      <c r="P45" s="30"/>
    </row>
    <row r="46" spans="2:19" x14ac:dyDescent="0.2">
      <c r="B46" s="6">
        <v>39</v>
      </c>
      <c r="C46" s="6">
        <v>1.73E-3</v>
      </c>
      <c r="D46" s="6">
        <f>SUM(C$8:C46)</f>
        <v>3.5609999999999996E-2</v>
      </c>
      <c r="E46" s="6">
        <f t="shared" si="3"/>
        <v>3.4983423431986349E-2</v>
      </c>
      <c r="F46" s="6">
        <f t="shared" si="0"/>
        <v>4.4886749295530723E-5</v>
      </c>
      <c r="G46" s="6">
        <f t="shared" si="1"/>
        <v>1.780701691394734E-3</v>
      </c>
      <c r="H46" s="7">
        <f t="shared" si="4"/>
        <v>1.8255884406902646E-3</v>
      </c>
      <c r="I46" s="6">
        <f t="shared" si="5"/>
        <v>1.1602718046008431E-2</v>
      </c>
      <c r="J46" s="6">
        <f t="shared" si="6"/>
        <v>1.1507833458401784E-2</v>
      </c>
      <c r="K46" s="6">
        <f t="shared" si="7"/>
        <v>2.2977029357472034E-2</v>
      </c>
      <c r="L46" s="6">
        <f t="shared" si="8"/>
        <v>-3.3351287816924517</v>
      </c>
      <c r="M46" s="6">
        <f t="shared" si="9"/>
        <v>-4.4506862916682692</v>
      </c>
      <c r="N46" s="6">
        <f t="shared" si="9"/>
        <v>-4.4589456068076396</v>
      </c>
      <c r="O46" s="6">
        <f t="shared" si="9"/>
        <v>-3.7616602416664207</v>
      </c>
      <c r="P46" s="30"/>
    </row>
    <row r="47" spans="2:19" x14ac:dyDescent="0.2">
      <c r="B47" s="6">
        <v>40</v>
      </c>
      <c r="C47" s="6">
        <v>1.8699999999999999E-3</v>
      </c>
      <c r="D47" s="6">
        <f>SUM(C$8:C47)</f>
        <v>3.7479999999999992E-2</v>
      </c>
      <c r="E47" s="6">
        <f t="shared" si="3"/>
        <v>3.6786318198183676E-2</v>
      </c>
      <c r="F47" s="6">
        <f t="shared" si="0"/>
        <v>4.3931100043207737E-5</v>
      </c>
      <c r="G47" s="6">
        <f t="shared" si="1"/>
        <v>2.0210082795949313E-3</v>
      </c>
      <c r="H47" s="7">
        <f t="shared" si="4"/>
        <v>2.0649393796381391E-3</v>
      </c>
      <c r="I47" s="6">
        <f t="shared" si="5"/>
        <v>1.1646607045281865E-2</v>
      </c>
      <c r="J47" s="6">
        <f t="shared" si="6"/>
        <v>1.3383028704301969E-2</v>
      </c>
      <c r="K47" s="6">
        <f t="shared" si="7"/>
        <v>2.487376887318915E-2</v>
      </c>
      <c r="L47" s="6">
        <f t="shared" si="8"/>
        <v>-3.2839478216119149</v>
      </c>
      <c r="M47" s="6">
        <f t="shared" si="9"/>
        <v>-4.4468886204706237</v>
      </c>
      <c r="N47" s="6">
        <f t="shared" si="9"/>
        <v>-4.3070387589019008</v>
      </c>
      <c r="O47" s="6">
        <f t="shared" si="9"/>
        <v>-3.6813737508241373</v>
      </c>
      <c r="P47" s="30"/>
    </row>
    <row r="48" spans="2:19" x14ac:dyDescent="0.2">
      <c r="B48" s="6">
        <v>41</v>
      </c>
      <c r="C48" s="6">
        <v>2.0100000000000001E-3</v>
      </c>
      <c r="D48" s="6">
        <f>SUM(C$8:C48)</f>
        <v>3.948999999999999E-2</v>
      </c>
      <c r="E48" s="6">
        <f t="shared" si="3"/>
        <v>3.8720433261798193E-2</v>
      </c>
      <c r="F48" s="6">
        <f t="shared" si="0"/>
        <v>4.3018651514168685E-5</v>
      </c>
      <c r="G48" s="6">
        <f t="shared" si="1"/>
        <v>2.2865853658536584E-3</v>
      </c>
      <c r="H48" s="7">
        <f t="shared" si="4"/>
        <v>2.3296040173678271E-3</v>
      </c>
      <c r="I48" s="6">
        <f t="shared" si="5"/>
        <v>1.1689571219428485E-2</v>
      </c>
      <c r="J48" s="6">
        <f t="shared" si="6"/>
        <v>1.5503562994591547E-2</v>
      </c>
      <c r="K48" s="6">
        <f t="shared" si="7"/>
        <v>2.7011904210239912E-2</v>
      </c>
      <c r="L48" s="6">
        <f t="shared" si="8"/>
        <v>-3.2317078036835798</v>
      </c>
      <c r="M48" s="6">
        <f t="shared" si="9"/>
        <v>-4.4431847285820663</v>
      </c>
      <c r="N48" s="6">
        <f t="shared" si="9"/>
        <v>-4.158883083359675</v>
      </c>
      <c r="O48" s="6">
        <f t="shared" si="9"/>
        <v>-3.5978171414129658</v>
      </c>
      <c r="P48" s="30"/>
    </row>
    <row r="49" spans="2:15" x14ac:dyDescent="0.2">
      <c r="B49" s="6">
        <v>42</v>
      </c>
      <c r="C49" s="6">
        <v>2.1700000000000001E-3</v>
      </c>
      <c r="D49" s="6">
        <f>SUM(C$8:C49)</f>
        <v>4.1659999999999989E-2</v>
      </c>
      <c r="E49" s="6">
        <f t="shared" si="3"/>
        <v>4.0804148273165697E-2</v>
      </c>
      <c r="F49" s="6">
        <f t="shared" si="0"/>
        <v>4.2146466903341144E-5</v>
      </c>
      <c r="G49" s="6">
        <f t="shared" si="1"/>
        <v>2.5793756049068564E-3</v>
      </c>
      <c r="H49" s="7">
        <f t="shared" si="4"/>
        <v>2.6215220718101978E-3</v>
      </c>
      <c r="I49" s="6">
        <f t="shared" si="5"/>
        <v>1.173165190861869E-2</v>
      </c>
      <c r="J49" s="6">
        <f t="shared" si="6"/>
        <v>1.7893602988260482E-2</v>
      </c>
      <c r="K49" s="6">
        <f t="shared" si="7"/>
        <v>2.9415333375229835E-2</v>
      </c>
      <c r="L49" s="6">
        <f t="shared" si="8"/>
        <v>-3.1782138431493117</v>
      </c>
      <c r="M49" s="6">
        <f t="shared" si="9"/>
        <v>-4.4395700958452062</v>
      </c>
      <c r="N49" s="6">
        <f t="shared" si="9"/>
        <v>-4.0142977738853078</v>
      </c>
      <c r="O49" s="6">
        <f t="shared" si="9"/>
        <v>-3.5113480194155189</v>
      </c>
    </row>
    <row r="50" spans="2:15" x14ac:dyDescent="0.2">
      <c r="B50" s="6">
        <v>43</v>
      </c>
      <c r="C50" s="6">
        <v>2.3400000000000001E-3</v>
      </c>
      <c r="D50" s="6">
        <f>SUM(C$8:C50)</f>
        <v>4.3999999999999991E-2</v>
      </c>
      <c r="E50" s="6">
        <f t="shared" si="3"/>
        <v>4.3046042526953321E-2</v>
      </c>
      <c r="F50" s="6">
        <f t="shared" si="0"/>
        <v>4.1311872820663358E-5</v>
      </c>
      <c r="G50" s="6">
        <f t="shared" si="1"/>
        <v>2.9014187546226532E-3</v>
      </c>
      <c r="H50" s="7">
        <f t="shared" si="4"/>
        <v>2.9427306274433167E-3</v>
      </c>
      <c r="I50" s="6">
        <f t="shared" si="5"/>
        <v>1.1772887674052157E-2</v>
      </c>
      <c r="J50" s="6">
        <f t="shared" si="6"/>
        <v>2.0578806887547318E-2</v>
      </c>
      <c r="K50" s="6">
        <f t="shared" si="7"/>
        <v>3.210942257964633E-2</v>
      </c>
      <c r="L50" s="6">
        <f t="shared" si="8"/>
        <v>-3.1235656450638758</v>
      </c>
      <c r="M50" s="6">
        <f t="shared" si="9"/>
        <v>-4.4360405212336733</v>
      </c>
      <c r="N50" s="6">
        <f t="shared" si="9"/>
        <v>-3.8731147894241462</v>
      </c>
      <c r="O50" s="6">
        <f t="shared" si="9"/>
        <v>-3.4223320144122416</v>
      </c>
    </row>
    <row r="51" spans="2:15" x14ac:dyDescent="0.2">
      <c r="B51" s="6">
        <v>44</v>
      </c>
      <c r="C51" s="6">
        <v>2.5300000000000001E-3</v>
      </c>
      <c r="D51" s="6">
        <f>SUM(C$8:C51)</f>
        <v>4.6529999999999988E-2</v>
      </c>
      <c r="E51" s="6">
        <f t="shared" si="3"/>
        <v>4.5464075937296955E-2</v>
      </c>
      <c r="F51" s="6">
        <f t="shared" si="0"/>
        <v>4.0512430204820973E-5</v>
      </c>
      <c r="G51" s="6">
        <f t="shared" si="1"/>
        <v>3.254854044370435E-3</v>
      </c>
      <c r="H51" s="7">
        <f t="shared" si="4"/>
        <v>3.2953664745752559E-3</v>
      </c>
      <c r="I51" s="6">
        <f t="shared" si="5"/>
        <v>1.1813314544478426E-2</v>
      </c>
      <c r="J51" s="6">
        <f t="shared" si="6"/>
        <v>2.3586319754537954E-2</v>
      </c>
      <c r="K51" s="6">
        <f t="shared" si="7"/>
        <v>3.5121001684809472E-2</v>
      </c>
      <c r="L51" s="6">
        <f t="shared" si="8"/>
        <v>-3.0676580131255813</v>
      </c>
      <c r="M51" s="6">
        <f t="shared" si="9"/>
        <v>-4.4325920934999736</v>
      </c>
      <c r="N51" s="6">
        <f t="shared" si="9"/>
        <v>-3.7351776800759535</v>
      </c>
      <c r="O51" s="6">
        <f t="shared" si="9"/>
        <v>-3.331132960629875</v>
      </c>
    </row>
    <row r="52" spans="2:15" x14ac:dyDescent="0.2">
      <c r="B52" s="6">
        <v>45</v>
      </c>
      <c r="C52" s="6">
        <v>2.7399999999999998E-3</v>
      </c>
      <c r="D52" s="6">
        <f>SUM(C$8:C52)</f>
        <v>4.9269999999999987E-2</v>
      </c>
      <c r="E52" s="6">
        <f t="shared" si="3"/>
        <v>4.8075924502634981E-2</v>
      </c>
      <c r="F52" s="6">
        <f t="shared" si="0"/>
        <v>3.9745909024682492E-5</v>
      </c>
      <c r="G52" s="6">
        <f t="shared" si="1"/>
        <v>3.6419225433899282E-3</v>
      </c>
      <c r="H52" s="7">
        <f t="shared" si="4"/>
        <v>3.6816684524146109E-3</v>
      </c>
      <c r="I52" s="6">
        <f t="shared" si="5"/>
        <v>1.1852966235790241E-2</v>
      </c>
      <c r="J52" s="6">
        <f t="shared" si="6"/>
        <v>2.6944753709387204E-2</v>
      </c>
      <c r="K52" s="6">
        <f t="shared" si="7"/>
        <v>3.8478344689228394E-2</v>
      </c>
      <c r="L52" s="6">
        <f t="shared" si="8"/>
        <v>-3.0104399024262656</v>
      </c>
      <c r="M52" s="6">
        <f t="shared" si="9"/>
        <v>-4.4292211651221676</v>
      </c>
      <c r="N52" s="6">
        <f t="shared" si="9"/>
        <v>-3.6003405449635992</v>
      </c>
      <c r="O52" s="6">
        <f t="shared" si="9"/>
        <v>-3.2381047263143912</v>
      </c>
    </row>
    <row r="53" spans="2:15" x14ac:dyDescent="0.2">
      <c r="B53" s="6">
        <v>46</v>
      </c>
      <c r="C53" s="6">
        <v>2.99E-3</v>
      </c>
      <c r="D53" s="6">
        <f>SUM(C$8:C53)</f>
        <v>5.2259999999999987E-2</v>
      </c>
      <c r="E53" s="6">
        <f t="shared" si="3"/>
        <v>5.0917926577954575E-2</v>
      </c>
      <c r="F53" s="6">
        <f t="shared" si="0"/>
        <v>3.9010266203446846E-5</v>
      </c>
      <c r="G53" s="6">
        <f t="shared" si="1"/>
        <v>4.064969529160278E-3</v>
      </c>
      <c r="H53" s="7">
        <f t="shared" si="4"/>
        <v>4.1039797953637252E-3</v>
      </c>
      <c r="I53" s="6">
        <f t="shared" si="5"/>
        <v>1.1891874347157994E-2</v>
      </c>
      <c r="J53" s="6">
        <f t="shared" si="6"/>
        <v>3.0684150755643902E-2</v>
      </c>
      <c r="K53" s="6">
        <f t="shared" si="7"/>
        <v>4.2211133037566406E-2</v>
      </c>
      <c r="L53" s="6">
        <f t="shared" si="8"/>
        <v>-2.9515240188896708</v>
      </c>
      <c r="M53" s="6">
        <f t="shared" si="9"/>
        <v>-4.4259243291143466</v>
      </c>
      <c r="N53" s="6">
        <f t="shared" si="9"/>
        <v>-3.4684671046509465</v>
      </c>
      <c r="O53" s="6">
        <f t="shared" si="9"/>
        <v>-3.1435848188392908</v>
      </c>
    </row>
    <row r="54" spans="2:15" x14ac:dyDescent="0.2">
      <c r="B54" s="6">
        <v>47</v>
      </c>
      <c r="C54" s="6">
        <v>3.2499999999999999E-3</v>
      </c>
      <c r="D54" s="6">
        <f>SUM(C$8:C54)</f>
        <v>5.550999999999999E-2</v>
      </c>
      <c r="E54" s="6">
        <f t="shared" si="3"/>
        <v>5.3997436402501653E-2</v>
      </c>
      <c r="F54" s="6">
        <f t="shared" si="0"/>
        <v>3.830362629503578E-5</v>
      </c>
      <c r="G54" s="6">
        <f t="shared" si="1"/>
        <v>4.5264468557691161E-3</v>
      </c>
      <c r="H54" s="7">
        <f t="shared" si="4"/>
        <v>4.5647504820641518E-3</v>
      </c>
      <c r="I54" s="6">
        <f t="shared" si="5"/>
        <v>1.1930068536663674E-2</v>
      </c>
      <c r="J54" s="6">
        <f t="shared" si="6"/>
        <v>3.4835925818146873E-2</v>
      </c>
      <c r="K54" s="6">
        <f t="shared" si="7"/>
        <v>4.6350399372261819E-2</v>
      </c>
      <c r="L54" s="6">
        <f t="shared" si="8"/>
        <v>-2.8911920942800666</v>
      </c>
      <c r="M54" s="6">
        <f t="shared" si="9"/>
        <v>-4.4226983983312023</v>
      </c>
      <c r="N54" s="6">
        <f t="shared" si="9"/>
        <v>-3.3394298733251664</v>
      </c>
      <c r="O54" s="6">
        <f t="shared" si="9"/>
        <v>-3.0478897319050362</v>
      </c>
    </row>
    <row r="55" spans="2:15" x14ac:dyDescent="0.2">
      <c r="B55" s="6">
        <v>48</v>
      </c>
      <c r="C55" s="6">
        <v>3.5300000000000002E-3</v>
      </c>
      <c r="D55" s="6">
        <f>SUM(C$8:C55)</f>
        <v>5.9039999999999988E-2</v>
      </c>
      <c r="E55" s="6">
        <f t="shared" si="3"/>
        <v>5.7330938359511197E-2</v>
      </c>
      <c r="F55" s="6">
        <f t="shared" si="0"/>
        <v>3.7624264519329852E-5</v>
      </c>
      <c r="G55" s="6">
        <f t="shared" si="1"/>
        <v>5.0289153222816589E-3</v>
      </c>
      <c r="H55" s="7">
        <f t="shared" si="4"/>
        <v>5.066539586800989E-3</v>
      </c>
      <c r="I55" s="6">
        <f t="shared" si="5"/>
        <v>1.1967576678964864E-2</v>
      </c>
      <c r="J55" s="6">
        <f t="shared" si="6"/>
        <v>3.9432787433895666E-2</v>
      </c>
      <c r="K55" s="6">
        <f t="shared" si="7"/>
        <v>5.0928449205579929E-2</v>
      </c>
      <c r="L55" s="6">
        <f t="shared" si="8"/>
        <v>-2.8295400986899195</v>
      </c>
      <c r="M55" s="6">
        <f t="shared" si="9"/>
        <v>-4.4195403869515255</v>
      </c>
      <c r="N55" s="6">
        <f t="shared" si="9"/>
        <v>-3.2131094181381727</v>
      </c>
      <c r="O55" s="6">
        <f t="shared" si="9"/>
        <v>-2.9513118863121819</v>
      </c>
    </row>
    <row r="56" spans="2:15" x14ac:dyDescent="0.2">
      <c r="B56" s="6">
        <v>49</v>
      </c>
      <c r="C56" s="6">
        <v>3.81E-3</v>
      </c>
      <c r="D56" s="6">
        <f>SUM(C$8:C56)</f>
        <v>6.2849999999999989E-2</v>
      </c>
      <c r="E56" s="6">
        <f t="shared" si="3"/>
        <v>6.0915674226171168E-2</v>
      </c>
      <c r="F56" s="6">
        <f t="shared" si="0"/>
        <v>3.6970591825972493E-5</v>
      </c>
      <c r="G56" s="6">
        <f t="shared" si="1"/>
        <v>5.5750470411097645E-3</v>
      </c>
      <c r="H56" s="7">
        <f t="shared" si="4"/>
        <v>5.6120176329357372E-3</v>
      </c>
      <c r="I56" s="6">
        <f t="shared" si="5"/>
        <v>1.2004425007159258E-2</v>
      </c>
      <c r="J56" s="6">
        <f t="shared" si="6"/>
        <v>4.4508633413657184E-2</v>
      </c>
      <c r="K56" s="6">
        <f t="shared" si="7"/>
        <v>5.5978757868830997E-2</v>
      </c>
      <c r="L56" s="6">
        <f t="shared" si="8"/>
        <v>-2.7670043439458802</v>
      </c>
      <c r="M56" s="6">
        <f t="shared" si="9"/>
        <v>-4.416447493871118</v>
      </c>
      <c r="N56" s="6">
        <f t="shared" si="9"/>
        <v>-3.0893936949217586</v>
      </c>
      <c r="O56" s="6">
        <f t="shared" si="9"/>
        <v>-2.8541179464734183</v>
      </c>
    </row>
    <row r="57" spans="2:15" x14ac:dyDescent="0.2">
      <c r="B57" s="6">
        <v>50</v>
      </c>
      <c r="C57" s="6">
        <v>4.0899999999999999E-3</v>
      </c>
      <c r="D57" s="6">
        <f>SUM(C$8:C57)</f>
        <v>6.6939999999999986E-2</v>
      </c>
      <c r="E57" s="6">
        <f t="shared" si="3"/>
        <v>6.4748685267758233E-2</v>
      </c>
      <c r="F57" s="6">
        <f t="shared" si="0"/>
        <v>3.6341141708397542E-5</v>
      </c>
      <c r="G57" s="6">
        <f t="shared" si="1"/>
        <v>6.1676278063810177E-3</v>
      </c>
      <c r="H57" s="7">
        <f t="shared" si="4"/>
        <v>6.2039689480894149E-3</v>
      </c>
      <c r="I57" s="6">
        <f t="shared" si="5"/>
        <v>1.2040638240722212E-2</v>
      </c>
      <c r="J57" s="6">
        <f t="shared" si="6"/>
        <v>5.0098418700636582E-2</v>
      </c>
      <c r="K57" s="6">
        <f t="shared" si="7"/>
        <v>6.1535840005352171E-2</v>
      </c>
      <c r="L57" s="6">
        <f t="shared" si="8"/>
        <v>-2.7039585831989559</v>
      </c>
      <c r="M57" s="6">
        <f t="shared" si="9"/>
        <v>-4.4134170877734942</v>
      </c>
      <c r="N57" s="6">
        <f t="shared" si="9"/>
        <v>-2.9681774510166412</v>
      </c>
      <c r="O57" s="6">
        <f t="shared" si="9"/>
        <v>-2.7565482643806654</v>
      </c>
    </row>
    <row r="58" spans="2:15" x14ac:dyDescent="0.2">
      <c r="B58" s="6">
        <v>51</v>
      </c>
      <c r="C58" s="6">
        <v>4.3899999999999998E-3</v>
      </c>
      <c r="D58" s="6">
        <f>SUM(C$8:C58)</f>
        <v>7.1329999999999991E-2</v>
      </c>
      <c r="E58" s="6">
        <f t="shared" si="3"/>
        <v>6.8845439584288459E-2</v>
      </c>
      <c r="F58" s="6">
        <f t="shared" si="0"/>
        <v>3.5734558532646315E-5</v>
      </c>
      <c r="G58" s="6">
        <f t="shared" si="1"/>
        <v>6.8095594623078072E-3</v>
      </c>
      <c r="H58" s="7">
        <f t="shared" si="4"/>
        <v>6.8452940208404535E-3</v>
      </c>
      <c r="I58" s="6">
        <f t="shared" si="5"/>
        <v>1.2076239701132696E-2</v>
      </c>
      <c r="J58" s="6">
        <f t="shared" si="6"/>
        <v>5.6237992602476305E-2</v>
      </c>
      <c r="K58" s="6">
        <f t="shared" si="7"/>
        <v>6.7635088824630984E-2</v>
      </c>
      <c r="L58" s="6">
        <f t="shared" si="8"/>
        <v>-2.6404382826921911</v>
      </c>
      <c r="M58" s="6">
        <f t="shared" si="9"/>
        <v>-4.4104466936790612</v>
      </c>
      <c r="N58" s="6">
        <f t="shared" si="9"/>
        <v>-2.849361687239564</v>
      </c>
      <c r="O58" s="6">
        <f t="shared" si="9"/>
        <v>-2.6588172017028282</v>
      </c>
    </row>
    <row r="59" spans="2:15" x14ac:dyDescent="0.2">
      <c r="B59" s="6">
        <v>52</v>
      </c>
      <c r="C59" s="6">
        <v>4.7299999999999998E-3</v>
      </c>
      <c r="D59" s="6">
        <f>SUM(C$8:C59)</f>
        <v>7.6059999999999989E-2</v>
      </c>
      <c r="E59" s="6">
        <f t="shared" si="3"/>
        <v>7.3239400744775529E-2</v>
      </c>
      <c r="F59" s="6">
        <f t="shared" si="0"/>
        <v>3.5149587181132918E-5</v>
      </c>
      <c r="G59" s="6">
        <f t="shared" si="1"/>
        <v>7.5038622715564093E-3</v>
      </c>
      <c r="H59" s="7">
        <f t="shared" si="4"/>
        <v>7.539011858737542E-3</v>
      </c>
      <c r="I59" s="6">
        <f t="shared" si="5"/>
        <v>1.2111251416588975E-2</v>
      </c>
      <c r="J59" s="6">
        <f t="shared" si="6"/>
        <v>6.2963902575725816E-2</v>
      </c>
      <c r="K59" s="6">
        <f t="shared" si="7"/>
        <v>7.4312582338050492E-2</v>
      </c>
      <c r="L59" s="6">
        <f t="shared" si="8"/>
        <v>-2.5762327764820232</v>
      </c>
      <c r="M59" s="6">
        <f t="shared" si="9"/>
        <v>-4.4075339808004932</v>
      </c>
      <c r="N59" s="6">
        <f t="shared" si="9"/>
        <v>-2.7328531720969544</v>
      </c>
      <c r="O59" s="6">
        <f t="shared" si="9"/>
        <v>-2.5611140993170145</v>
      </c>
    </row>
    <row r="60" spans="2:15" x14ac:dyDescent="0.2">
      <c r="B60" s="6">
        <v>53</v>
      </c>
      <c r="C60" s="6">
        <v>5.1200000000000004E-3</v>
      </c>
      <c r="D60" s="6">
        <f>SUM(C$8:C60)</f>
        <v>8.1179999999999988E-2</v>
      </c>
      <c r="E60" s="6">
        <f t="shared" si="3"/>
        <v>7.7972288481210517E-2</v>
      </c>
      <c r="F60" s="6">
        <f t="shared" si="0"/>
        <v>3.4585063841161587E-5</v>
      </c>
      <c r="G60" s="6">
        <f t="shared" si="1"/>
        <v>8.2536772836160587E-3</v>
      </c>
      <c r="H60" s="7">
        <f t="shared" si="4"/>
        <v>8.2882623474572203E-3</v>
      </c>
      <c r="I60" s="6">
        <f t="shared" si="5"/>
        <v>1.2145694217032932E-2</v>
      </c>
      <c r="J60" s="6">
        <f t="shared" si="6"/>
        <v>7.0313161810691249E-2</v>
      </c>
      <c r="K60" s="6">
        <f t="shared" si="7"/>
        <v>8.1604853864938764E-2</v>
      </c>
      <c r="L60" s="6">
        <f t="shared" si="8"/>
        <v>-2.511086367571385</v>
      </c>
      <c r="M60" s="6">
        <f t="shared" si="9"/>
        <v>-4.4046767515548906</v>
      </c>
      <c r="N60" s="6">
        <f t="shared" si="9"/>
        <v>-2.6185640022727878</v>
      </c>
      <c r="O60" s="6">
        <f t="shared" si="9"/>
        <v>-2.4636046933713809</v>
      </c>
    </row>
    <row r="61" spans="2:15" x14ac:dyDescent="0.2">
      <c r="B61" s="6">
        <v>54</v>
      </c>
      <c r="C61" s="6">
        <v>5.5700000000000003E-3</v>
      </c>
      <c r="D61" s="6">
        <f>SUM(C$8:C61)</f>
        <v>8.6749999999999994E-2</v>
      </c>
      <c r="E61" s="6">
        <f t="shared" si="3"/>
        <v>8.3093706444392845E-2</v>
      </c>
      <c r="F61" s="6">
        <f t="shared" si="0"/>
        <v>3.4039907792772787E-5</v>
      </c>
      <c r="G61" s="6">
        <f t="shared" si="1"/>
        <v>9.0622687031680273E-3</v>
      </c>
      <c r="H61" s="7">
        <f t="shared" si="4"/>
        <v>9.0963086109608002E-3</v>
      </c>
      <c r="I61" s="6">
        <f t="shared" si="5"/>
        <v>1.2179587820543625E-2</v>
      </c>
      <c r="J61" s="6">
        <f t="shared" si="6"/>
        <v>7.8322978013476319E-2</v>
      </c>
      <c r="K61" s="6">
        <f t="shared" si="7"/>
        <v>8.9548624244938368E-2</v>
      </c>
      <c r="L61" s="6">
        <f t="shared" si="8"/>
        <v>-2.4447248601551688</v>
      </c>
      <c r="M61" s="6">
        <f t="shared" si="9"/>
        <v>-4.4018729316030702</v>
      </c>
      <c r="N61" s="6">
        <f t="shared" si="9"/>
        <v>-2.5064112041998721</v>
      </c>
      <c r="O61" s="6">
        <f t="shared" si="9"/>
        <v>-2.3664328113624231</v>
      </c>
    </row>
    <row r="62" spans="2:15" x14ac:dyDescent="0.2">
      <c r="B62" s="6">
        <v>55</v>
      </c>
      <c r="C62" s="6">
        <v>6.1000000000000004E-3</v>
      </c>
      <c r="D62" s="6">
        <f>SUM(C$8:C62)</f>
        <v>9.2849999999999988E-2</v>
      </c>
      <c r="E62" s="6">
        <f t="shared" si="3"/>
        <v>8.8669810427375539E-2</v>
      </c>
      <c r="F62" s="6">
        <f t="shared" si="0"/>
        <v>3.3513114071283055E-5</v>
      </c>
      <c r="G62" s="6">
        <f t="shared" si="1"/>
        <v>9.9330262584546962E-3</v>
      </c>
      <c r="H62" s="7">
        <f t="shared" si="4"/>
        <v>9.9665393725259788E-3</v>
      </c>
      <c r="I62" s="6">
        <f t="shared" si="5"/>
        <v>1.2212950912028564E-2</v>
      </c>
      <c r="J62" s="6">
        <f t="shared" si="6"/>
        <v>8.7030441026408889E-2</v>
      </c>
      <c r="K62" s="6">
        <f t="shared" si="7"/>
        <v>9.8180493434329663E-2</v>
      </c>
      <c r="L62" s="6">
        <f t="shared" si="8"/>
        <v>-2.3767699911834228</v>
      </c>
      <c r="M62" s="6">
        <f t="shared" si="9"/>
        <v>-4.3991205608028414</v>
      </c>
      <c r="N62" s="6">
        <f t="shared" si="9"/>
        <v>-2.3963163721906926</v>
      </c>
      <c r="O62" s="6">
        <f t="shared" si="9"/>
        <v>-2.2697222161108086</v>
      </c>
    </row>
    <row r="63" spans="2:15" x14ac:dyDescent="0.2">
      <c r="B63" s="6">
        <v>56</v>
      </c>
      <c r="C63" s="6">
        <v>6.7299999999999999E-3</v>
      </c>
      <c r="D63" s="6">
        <f>SUM(C$8:C63)</f>
        <v>9.9579999999999988E-2</v>
      </c>
      <c r="E63" s="6">
        <f t="shared" si="3"/>
        <v>9.4782470430630927E-2</v>
      </c>
      <c r="F63" s="6">
        <f t="shared" si="0"/>
        <v>3.3003746897377248E-5</v>
      </c>
      <c r="G63" s="6">
        <f t="shared" si="1"/>
        <v>1.0869467569648652E-2</v>
      </c>
      <c r="H63" s="7">
        <f t="shared" si="4"/>
        <v>1.0902471316546029E-2</v>
      </c>
      <c r="I63" s="6">
        <f t="shared" si="5"/>
        <v>1.2245801215026053E-2</v>
      </c>
      <c r="J63" s="6">
        <f t="shared" si="6"/>
        <v>9.6472167284106791E-2</v>
      </c>
      <c r="K63" s="6">
        <f t="shared" si="7"/>
        <v>0.10753658951578893</v>
      </c>
      <c r="L63" s="6">
        <f t="shared" si="8"/>
        <v>-2.3067939377681008</v>
      </c>
      <c r="M63" s="6">
        <f t="shared" si="9"/>
        <v>-4.3964177849774382</v>
      </c>
      <c r="N63" s="6">
        <f t="shared" si="9"/>
        <v>-2.2882053391746231</v>
      </c>
      <c r="O63" s="6">
        <f t="shared" si="9"/>
        <v>-2.1735784971204328</v>
      </c>
    </row>
    <row r="64" spans="2:15" x14ac:dyDescent="0.2">
      <c r="B64" s="6">
        <v>57</v>
      </c>
      <c r="C64" s="6">
        <v>7.4200000000000004E-3</v>
      </c>
      <c r="D64" s="6">
        <f>SUM(C$8:C64)</f>
        <v>0.10699999999999998</v>
      </c>
      <c r="E64" s="6">
        <f t="shared" si="3"/>
        <v>0.1014743270096945</v>
      </c>
      <c r="F64" s="6">
        <f t="shared" si="0"/>
        <v>3.251093378238901E-5</v>
      </c>
      <c r="G64" s="6">
        <f t="shared" si="1"/>
        <v>1.1875240517221731E-2</v>
      </c>
      <c r="H64" s="7">
        <f t="shared" si="4"/>
        <v>1.1907751451004121E-2</v>
      </c>
      <c r="I64" s="6">
        <f t="shared" si="5"/>
        <v>1.2278155557333137E-2</v>
      </c>
      <c r="J64" s="6">
        <f t="shared" si="6"/>
        <v>0.10668389958676205</v>
      </c>
      <c r="K64" s="6">
        <f t="shared" si="7"/>
        <v>0.11765217362950608</v>
      </c>
      <c r="L64" s="6">
        <f t="shared" si="8"/>
        <v>-2.2349264445202306</v>
      </c>
      <c r="M64" s="6">
        <f t="shared" si="9"/>
        <v>-4.3937628484125311</v>
      </c>
      <c r="N64" s="6">
        <f t="shared" si="9"/>
        <v>-2.1820078765782185</v>
      </c>
      <c r="O64" s="6">
        <f t="shared" si="9"/>
        <v>-2.0780909361509221</v>
      </c>
    </row>
    <row r="65" spans="2:15" x14ac:dyDescent="0.2">
      <c r="B65" s="6">
        <v>58</v>
      </c>
      <c r="C65" s="6">
        <v>8.1600000000000006E-3</v>
      </c>
      <c r="D65" s="6">
        <f>SUM(C$8:C65)</f>
        <v>0.11515999999999998</v>
      </c>
      <c r="E65" s="6">
        <f t="shared" si="3"/>
        <v>0.1087764632673156</v>
      </c>
      <c r="F65" s="6">
        <f t="shared" si="0"/>
        <v>3.203386022891931E-5</v>
      </c>
      <c r="G65" s="6">
        <f t="shared" si="1"/>
        <v>1.2954125610314155E-2</v>
      </c>
      <c r="H65" s="7">
        <f t="shared" si="4"/>
        <v>1.2986159470543076E-2</v>
      </c>
      <c r="I65" s="6">
        <f t="shared" si="5"/>
        <v>1.231002993108854E-2</v>
      </c>
      <c r="J65" s="6">
        <f t="shared" si="6"/>
        <v>0.1177000613012833</v>
      </c>
      <c r="K65" s="6">
        <f t="shared" si="7"/>
        <v>0.12856119995486204</v>
      </c>
      <c r="L65" s="6">
        <f t="shared" si="8"/>
        <v>-2.1614328132381617</v>
      </c>
      <c r="M65" s="6">
        <f t="shared" si="9"/>
        <v>-4.3911540870057495</v>
      </c>
      <c r="N65" s="6">
        <f t="shared" si="9"/>
        <v>-2.0776574203070024</v>
      </c>
      <c r="O65" s="6">
        <f t="shared" si="9"/>
        <v>-1.9833342964295411</v>
      </c>
    </row>
    <row r="66" spans="2:15" x14ac:dyDescent="0.2">
      <c r="B66" s="6">
        <v>59</v>
      </c>
      <c r="C66" s="6">
        <v>8.9200000000000008E-3</v>
      </c>
      <c r="D66" s="6">
        <f>SUM(C$8:C66)</f>
        <v>0.12407999999999998</v>
      </c>
      <c r="E66" s="6">
        <f t="shared" si="3"/>
        <v>0.11669082667777964</v>
      </c>
      <c r="F66" s="6">
        <f t="shared" si="0"/>
        <v>3.1571764957585109E-5</v>
      </c>
      <c r="G66" s="6">
        <f t="shared" si="1"/>
        <v>1.4110038355103537E-2</v>
      </c>
      <c r="H66" s="7">
        <f t="shared" si="4"/>
        <v>1.4141610120061121E-2</v>
      </c>
      <c r="I66" s="6">
        <f t="shared" si="5"/>
        <v>1.2341439547865485E-2</v>
      </c>
      <c r="J66" s="6">
        <f t="shared" si="6"/>
        <v>0.1295532648903075</v>
      </c>
      <c r="K66" s="6">
        <f t="shared" si="7"/>
        <v>0.14029583065130058</v>
      </c>
      <c r="L66" s="6">
        <f t="shared" si="8"/>
        <v>-2.0868287601138538</v>
      </c>
      <c r="M66" s="6">
        <f t="shared" si="9"/>
        <v>-4.3885899220018523</v>
      </c>
      <c r="N66" s="6">
        <f t="shared" si="9"/>
        <v>-1.9750908201512023</v>
      </c>
      <c r="O66" s="6">
        <f t="shared" si="9"/>
        <v>-1.8893705028915848</v>
      </c>
    </row>
    <row r="67" spans="2:15" x14ac:dyDescent="0.2">
      <c r="B67" s="6">
        <v>60</v>
      </c>
      <c r="C67" s="6">
        <v>9.7099999999999999E-3</v>
      </c>
      <c r="D67" s="6">
        <f>SUM(C$8:C67)</f>
        <v>0.13378999999999999</v>
      </c>
      <c r="E67" s="6">
        <f t="shared" si="3"/>
        <v>0.12522625219703831</v>
      </c>
      <c r="F67" s="6">
        <f t="shared" si="0"/>
        <v>3.1123935599755181E-5</v>
      </c>
      <c r="G67" s="6">
        <f t="shared" si="1"/>
        <v>1.5347031623174011E-2</v>
      </c>
      <c r="H67" s="7">
        <f t="shared" si="4"/>
        <v>1.5378155558773766E-2</v>
      </c>
      <c r="I67" s="6">
        <f t="shared" si="5"/>
        <v>1.2372398889266445E-2</v>
      </c>
      <c r="J67" s="6">
        <f t="shared" si="6"/>
        <v>0.14227377563257637</v>
      </c>
      <c r="K67" s="6">
        <f t="shared" si="7"/>
        <v>0.15288590661823453</v>
      </c>
      <c r="L67" s="6">
        <f t="shared" si="8"/>
        <v>-2.0114838724966093</v>
      </c>
      <c r="M67" s="6">
        <f t="shared" si="9"/>
        <v>-4.3860688542543951</v>
      </c>
      <c r="N67" s="6">
        <f t="shared" si="9"/>
        <v>-1.8742481102529145</v>
      </c>
      <c r="O67" s="6">
        <f t="shared" si="9"/>
        <v>-1.7962501946286558</v>
      </c>
    </row>
    <row r="68" spans="2:15" x14ac:dyDescent="0.2">
      <c r="B68" s="6">
        <v>61</v>
      </c>
      <c r="C68" s="6">
        <v>1.0580000000000001E-2</v>
      </c>
      <c r="D68" s="6">
        <f>SUM(C$8:C68)</f>
        <v>0.14437</v>
      </c>
      <c r="E68" s="6">
        <f t="shared" si="3"/>
        <v>0.13443257114486984</v>
      </c>
      <c r="F68" s="6">
        <f t="shared" si="0"/>
        <v>3.0689704803876411E-5</v>
      </c>
      <c r="G68" s="6">
        <f t="shared" si="1"/>
        <v>1.6669298019885287E-2</v>
      </c>
      <c r="H68" s="7">
        <f t="shared" si="4"/>
        <v>1.6699987724689162E-2</v>
      </c>
      <c r="I68" s="6">
        <f t="shared" si="5"/>
        <v>1.2402921753455365E-2</v>
      </c>
      <c r="J68" s="6">
        <f t="shared" si="6"/>
        <v>0.15588893254662306</v>
      </c>
      <c r="K68" s="6">
        <f t="shared" si="7"/>
        <v>0.16635837606747295</v>
      </c>
      <c r="L68" s="6">
        <f t="shared" si="8"/>
        <v>-1.9353758303404136</v>
      </c>
      <c r="M68" s="6">
        <f t="shared" si="9"/>
        <v>-4.3835894589617119</v>
      </c>
      <c r="N68" s="6">
        <f t="shared" si="9"/>
        <v>-1.7750722985456509</v>
      </c>
      <c r="O68" s="6">
        <f t="shared" si="9"/>
        <v>-1.7040141409566512</v>
      </c>
    </row>
    <row r="69" spans="2:15" x14ac:dyDescent="0.2">
      <c r="B69" s="6">
        <v>62</v>
      </c>
      <c r="C69" s="6">
        <v>1.157E-2</v>
      </c>
      <c r="D69" s="6">
        <f>SUM(C$8:C69)</f>
        <v>0.15594</v>
      </c>
      <c r="E69" s="6">
        <f t="shared" si="3"/>
        <v>0.14438947453752193</v>
      </c>
      <c r="F69" s="6">
        <f t="shared" si="0"/>
        <v>3.0268446709641881E-5</v>
      </c>
      <c r="G69" s="6">
        <f t="shared" si="1"/>
        <v>1.808117225274173E-2</v>
      </c>
      <c r="H69" s="7">
        <f t="shared" si="4"/>
        <v>1.8111440699451371E-2</v>
      </c>
      <c r="I69" s="6">
        <f t="shared" si="5"/>
        <v>1.2433021298013935E-2</v>
      </c>
      <c r="J69" s="6">
        <f t="shared" si="6"/>
        <v>0.17042252986980377</v>
      </c>
      <c r="K69" s="6">
        <f t="shared" si="7"/>
        <v>0.1807366842242849</v>
      </c>
      <c r="L69" s="6">
        <f t="shared" si="8"/>
        <v>-1.8582839611006829</v>
      </c>
      <c r="M69" s="6">
        <f t="shared" si="9"/>
        <v>-4.3811503808309453</v>
      </c>
      <c r="N69" s="6">
        <f t="shared" si="9"/>
        <v>-1.6775091733149685</v>
      </c>
      <c r="O69" s="6">
        <f t="shared" si="9"/>
        <v>-1.6126945198367684</v>
      </c>
    </row>
    <row r="70" spans="2:15" x14ac:dyDescent="0.2">
      <c r="B70" s="6">
        <v>63</v>
      </c>
      <c r="C70" s="6">
        <v>1.265E-2</v>
      </c>
      <c r="D70" s="6">
        <f>SUM(C$8:C70)</f>
        <v>0.16858999999999999</v>
      </c>
      <c r="E70" s="6">
        <f t="shared" si="3"/>
        <v>0.1551447769729023</v>
      </c>
      <c r="F70" s="6">
        <f t="shared" si="0"/>
        <v>2.9859573749954881E-5</v>
      </c>
      <c r="G70" s="6">
        <f t="shared" si="1"/>
        <v>1.9587133499761444E-2</v>
      </c>
      <c r="H70" s="7">
        <f t="shared" si="4"/>
        <v>1.9616993073511398E-2</v>
      </c>
      <c r="I70" s="6">
        <f t="shared" si="5"/>
        <v>1.2462710079467199E-2</v>
      </c>
      <c r="J70" s="6">
        <f t="shared" si="6"/>
        <v>0.18589416397728253</v>
      </c>
      <c r="K70" s="6">
        <f t="shared" si="7"/>
        <v>0.19604012898563594</v>
      </c>
      <c r="L70" s="6">
        <f t="shared" si="8"/>
        <v>-1.7802855471544277</v>
      </c>
      <c r="M70" s="6">
        <f t="shared" si="9"/>
        <v>-4.3787503296289794</v>
      </c>
      <c r="N70" s="6">
        <f t="shared" si="9"/>
        <v>-1.5815071252363224</v>
      </c>
      <c r="O70" s="6">
        <f t="shared" si="9"/>
        <v>-1.522316062402159</v>
      </c>
    </row>
    <row r="71" spans="2:15" x14ac:dyDescent="0.2">
      <c r="B71" s="6">
        <v>64</v>
      </c>
      <c r="C71" s="6">
        <v>1.383E-2</v>
      </c>
      <c r="D71" s="6">
        <f>SUM(C$8:C71)</f>
        <v>0.18242</v>
      </c>
      <c r="E71" s="6">
        <f t="shared" si="3"/>
        <v>0.1667486986338933</v>
      </c>
      <c r="F71" s="6">
        <f t="shared" si="0"/>
        <v>2.9462533745562681E-5</v>
      </c>
      <c r="G71" s="6">
        <f t="shared" si="1"/>
        <v>2.1191807777845354E-2</v>
      </c>
      <c r="H71" s="7">
        <f t="shared" si="4"/>
        <v>2.1221270311590917E-2</v>
      </c>
      <c r="I71" s="6">
        <f t="shared" si="5"/>
        <v>1.2492000089785238E-2</v>
      </c>
      <c r="J71" s="6">
        <f t="shared" si="6"/>
        <v>0.20231855234409557</v>
      </c>
      <c r="K71" s="6">
        <f t="shared" si="7"/>
        <v>0.21228318905983323</v>
      </c>
      <c r="L71" s="6">
        <f t="shared" si="8"/>
        <v>-1.7014435582301246</v>
      </c>
      <c r="M71" s="6">
        <f t="shared" si="9"/>
        <v>-4.3763880760837637</v>
      </c>
      <c r="N71" s="6">
        <f t="shared" si="9"/>
        <v>-1.4870169834274876</v>
      </c>
      <c r="O71" s="6">
        <f t="shared" si="9"/>
        <v>-1.4328970705942576</v>
      </c>
    </row>
    <row r="72" spans="2:15" x14ac:dyDescent="0.2">
      <c r="B72" s="6">
        <v>65</v>
      </c>
      <c r="C72" s="6">
        <v>1.5089999999999999E-2</v>
      </c>
      <c r="D72" s="6">
        <f>SUM(C$8:C72)</f>
        <v>0.19750999999999999</v>
      </c>
      <c r="E72" s="6">
        <f t="shared" si="3"/>
        <v>0.17922806713264261</v>
      </c>
      <c r="F72" s="6">
        <f t="shared" ref="F72:F107" si="10">$F$5/$F$4 * ($B72/$F$4)^($F$5-1)</f>
        <v>2.9076807261481878E-5</v>
      </c>
      <c r="G72" s="6">
        <f t="shared" ref="G72:G107" si="11">$G$5/$G$4 * ($B72/$G$4)^($G$5-1)</f>
        <v>2.2899970311146278E-2</v>
      </c>
      <c r="H72" s="7">
        <f t="shared" si="4"/>
        <v>2.292904711840776E-2</v>
      </c>
      <c r="I72" s="6">
        <f t="shared" si="5"/>
        <v>1.252090279013629E-2</v>
      </c>
      <c r="J72" s="6">
        <f t="shared" si="6"/>
        <v>0.21970483304202315</v>
      </c>
      <c r="K72" s="6">
        <f t="shared" si="7"/>
        <v>0.22947483297511717</v>
      </c>
      <c r="L72" s="6">
        <f t="shared" si="8"/>
        <v>-1.621966063011371</v>
      </c>
      <c r="M72" s="6">
        <f t="shared" si="9"/>
        <v>-4.3740624481033663</v>
      </c>
      <c r="N72" s="6">
        <f t="shared" si="9"/>
        <v>-1.3939918642116955</v>
      </c>
      <c r="O72" s="6">
        <f t="shared" si="9"/>
        <v>-1.3444503168436779</v>
      </c>
    </row>
    <row r="73" spans="2:15" x14ac:dyDescent="0.2">
      <c r="B73" s="6">
        <v>66</v>
      </c>
      <c r="C73" s="6">
        <v>1.6410000000000001E-2</v>
      </c>
      <c r="D73" s="6">
        <f>SUM(C$8:C73)</f>
        <v>0.21392</v>
      </c>
      <c r="E73" s="6">
        <f t="shared" ref="E73:E107" si="12">1-EXP(-D73)</f>
        <v>0.19258702452293297</v>
      </c>
      <c r="F73" s="6">
        <f t="shared" si="10"/>
        <v>2.8701905198009619E-5</v>
      </c>
      <c r="G73" s="6">
        <f t="shared" si="11"/>
        <v>2.4716547899437984E-2</v>
      </c>
      <c r="H73" s="7">
        <f t="shared" ref="H73:H107" si="13">F73+G73</f>
        <v>2.4745249804635994E-2</v>
      </c>
      <c r="I73" s="6">
        <f t="shared" ref="I73:I107" si="14">1 - EXP(-((B73/$F$4)^$F$5))</f>
        <v>1.254942914213597E-2</v>
      </c>
      <c r="J73" s="6">
        <f t="shared" ref="J73:J107" si="15">1 - EXP(-((B73/$G$4)^$G$5))</f>
        <v>0.23805585529470319</v>
      </c>
      <c r="K73" s="6">
        <f t="shared" ref="K73:K107" si="16">1 - EXP(-((B73/$F$4)^$F$5) - ((B73/$G$4)^$G$5))</f>
        <v>0.24761781934894767</v>
      </c>
      <c r="L73" s="6">
        <f t="shared" ref="L73:L107" si="17">LN(-LN(1-E73))</f>
        <v>-1.5421531656285041</v>
      </c>
      <c r="M73" s="6">
        <f t="shared" ref="M73:O107" si="18">LN(-LN(1-I73))</f>
        <v>-4.3717723272837468</v>
      </c>
      <c r="N73" s="6">
        <f t="shared" si="18"/>
        <v>-1.3023870314269652</v>
      </c>
      <c r="O73" s="6">
        <f t="shared" si="18"/>
        <v>-1.2569838357023091</v>
      </c>
    </row>
    <row r="74" spans="2:15" x14ac:dyDescent="0.2">
      <c r="B74" s="6">
        <v>67</v>
      </c>
      <c r="C74" s="6">
        <v>1.7819999999999999E-2</v>
      </c>
      <c r="D74" s="6">
        <f>SUM(C$8:C74)</f>
        <v>0.23174</v>
      </c>
      <c r="E74" s="6">
        <f t="shared" si="12"/>
        <v>0.20684768389735464</v>
      </c>
      <c r="F74" s="6">
        <f t="shared" si="10"/>
        <v>2.8337366592314952E-5</v>
      </c>
      <c r="G74" s="6">
        <f t="shared" si="11"/>
        <v>2.66466212864843E-2</v>
      </c>
      <c r="H74" s="7">
        <f t="shared" si="13"/>
        <v>2.6674958653076616E-2</v>
      </c>
      <c r="I74" s="6">
        <f t="shared" si="14"/>
        <v>1.2577589636814768E-2</v>
      </c>
      <c r="J74" s="6">
        <f t="shared" si="15"/>
        <v>0.25736747374922242</v>
      </c>
      <c r="K74" s="6">
        <f t="shared" si="16"/>
        <v>0.26670800091535574</v>
      </c>
      <c r="L74" s="6">
        <f t="shared" si="17"/>
        <v>-1.4621392254132208</v>
      </c>
      <c r="M74" s="6">
        <f t="shared" si="18"/>
        <v>-4.3695166456790675</v>
      </c>
      <c r="N74" s="6">
        <f t="shared" si="18"/>
        <v>-1.2121597672397226</v>
      </c>
      <c r="O74" s="6">
        <f t="shared" si="18"/>
        <v>-1.1705016176292804</v>
      </c>
    </row>
    <row r="75" spans="2:15" x14ac:dyDescent="0.2">
      <c r="B75" s="6">
        <v>68</v>
      </c>
      <c r="C75" s="6">
        <v>1.941E-2</v>
      </c>
      <c r="D75" s="6">
        <f>SUM(C$8:C75)</f>
        <v>0.25114999999999998</v>
      </c>
      <c r="E75" s="6">
        <f t="shared" si="12"/>
        <v>0.22209432304446242</v>
      </c>
      <c r="F75" s="6">
        <f t="shared" si="10"/>
        <v>2.7982756609367813E-5</v>
      </c>
      <c r="G75" s="6">
        <f t="shared" si="11"/>
        <v>2.8695427528408202E-2</v>
      </c>
      <c r="H75" s="7">
        <f t="shared" si="13"/>
        <v>2.872341028501757E-2</v>
      </c>
      <c r="I75" s="6">
        <f t="shared" si="14"/>
        <v>1.2605394321500762E-2</v>
      </c>
      <c r="J75" s="6">
        <f t="shared" si="15"/>
        <v>0.27762786130564598</v>
      </c>
      <c r="K75" s="6">
        <f t="shared" si="16"/>
        <v>0.2867336469607541</v>
      </c>
      <c r="L75" s="6">
        <f t="shared" si="17"/>
        <v>-1.3817049087860835</v>
      </c>
      <c r="M75" s="6">
        <f t="shared" si="18"/>
        <v>-4.3672943828112922</v>
      </c>
      <c r="N75" s="6">
        <f t="shared" si="18"/>
        <v>-1.1232692525288785</v>
      </c>
      <c r="O75" s="6">
        <f t="shared" si="18"/>
        <v>-1.0850042149708414</v>
      </c>
    </row>
    <row r="76" spans="2:15" x14ac:dyDescent="0.2">
      <c r="B76" s="6">
        <v>69</v>
      </c>
      <c r="C76" s="6">
        <v>2.1229999999999999E-2</v>
      </c>
      <c r="D76" s="6">
        <f>SUM(C$8:C76)</f>
        <v>0.27237999999999996</v>
      </c>
      <c r="E76" s="6">
        <f t="shared" si="12"/>
        <v>0.23843518853046564</v>
      </c>
      <c r="F76" s="6">
        <f t="shared" si="10"/>
        <v>2.7637664703392923E-5</v>
      </c>
      <c r="G76" s="6">
        <f t="shared" si="11"/>
        <v>3.0868362362060836E-2</v>
      </c>
      <c r="H76" s="7">
        <f t="shared" si="13"/>
        <v>3.089600002676423E-2</v>
      </c>
      <c r="I76" s="6">
        <f t="shared" si="14"/>
        <v>1.2632852824795648E-2</v>
      </c>
      <c r="J76" s="6">
        <f t="shared" si="15"/>
        <v>0.29881685750688536</v>
      </c>
      <c r="K76" s="6">
        <f t="shared" si="16"/>
        <v>0.30767480094922861</v>
      </c>
      <c r="L76" s="6">
        <f t="shared" si="17"/>
        <v>-1.300557128841326</v>
      </c>
      <c r="M76" s="6">
        <f t="shared" si="18"/>
        <v>-4.365104562898126</v>
      </c>
      <c r="N76" s="6">
        <f t="shared" si="18"/>
        <v>-1.0356764560019627</v>
      </c>
      <c r="O76" s="6">
        <f t="shared" si="18"/>
        <v>-1.0004892697151317</v>
      </c>
    </row>
    <row r="77" spans="2:15" x14ac:dyDescent="0.2">
      <c r="B77" s="6">
        <v>70</v>
      </c>
      <c r="C77" s="6">
        <v>2.3230000000000001E-2</v>
      </c>
      <c r="D77" s="6">
        <f>SUM(C$8:C77)</f>
        <v>0.29560999999999993</v>
      </c>
      <c r="E77" s="6">
        <f t="shared" si="12"/>
        <v>0.25592243831050443</v>
      </c>
      <c r="F77" s="6">
        <f t="shared" si="10"/>
        <v>2.7301702933139198E-5</v>
      </c>
      <c r="G77" s="6">
        <f t="shared" si="11"/>
        <v>3.3170982573390642E-2</v>
      </c>
      <c r="H77" s="7">
        <f t="shared" si="13"/>
        <v>3.3198284276323785E-2</v>
      </c>
      <c r="I77" s="6">
        <f t="shared" si="14"/>
        <v>1.2659974379806482E-2</v>
      </c>
      <c r="J77" s="6">
        <f t="shared" si="15"/>
        <v>0.32090537154238452</v>
      </c>
      <c r="K77" s="6">
        <f t="shared" si="16"/>
        <v>0.32950269214012218</v>
      </c>
      <c r="L77" s="6">
        <f t="shared" si="17"/>
        <v>-1.2187142609809716</v>
      </c>
      <c r="M77" s="6">
        <f t="shared" si="18"/>
        <v>-4.3629462522803095</v>
      </c>
      <c r="N77" s="6">
        <f t="shared" si="18"/>
        <v>-0.94934403128936484</v>
      </c>
      <c r="O77" s="6">
        <f t="shared" si="18"/>
        <v>-0.91695197196598299</v>
      </c>
    </row>
    <row r="78" spans="2:15" x14ac:dyDescent="0.2">
      <c r="B78" s="6">
        <v>71</v>
      </c>
      <c r="C78" s="6">
        <v>2.528E-2</v>
      </c>
      <c r="D78" s="6">
        <f>SUM(C$8:C78)</f>
        <v>0.32088999999999995</v>
      </c>
      <c r="E78" s="6">
        <f t="shared" si="12"/>
        <v>0.27449694806327829</v>
      </c>
      <c r="F78" s="6">
        <f t="shared" si="10"/>
        <v>2.6974504416112787E-5</v>
      </c>
      <c r="G78" s="6">
        <f t="shared" si="11"/>
        <v>3.5609008365812413E-2</v>
      </c>
      <c r="H78" s="7">
        <f t="shared" si="13"/>
        <v>3.5635982870228525E-2</v>
      </c>
      <c r="I78" s="6">
        <f t="shared" si="14"/>
        <v>1.2686767845775382E-2</v>
      </c>
      <c r="J78" s="6">
        <f t="shared" si="15"/>
        <v>0.34385486075580962</v>
      </c>
      <c r="K78" s="6">
        <f t="shared" si="16"/>
        <v>0.35217922181053463</v>
      </c>
      <c r="L78" s="6">
        <f t="shared" si="17"/>
        <v>-1.1366568937077564</v>
      </c>
      <c r="M78" s="6">
        <f t="shared" si="18"/>
        <v>-4.3608185570315143</v>
      </c>
      <c r="N78" s="6">
        <f t="shared" si="18"/>
        <v>-0.86423622133762579</v>
      </c>
      <c r="O78" s="6">
        <f t="shared" si="18"/>
        <v>-0.83438545735012426</v>
      </c>
    </row>
    <row r="79" spans="2:15" x14ac:dyDescent="0.2">
      <c r="B79" s="6">
        <v>72</v>
      </c>
      <c r="C79" s="6">
        <v>2.7390000000000001E-2</v>
      </c>
      <c r="D79" s="6">
        <f>SUM(C$8:C79)</f>
        <v>0.34827999999999998</v>
      </c>
      <c r="E79" s="6">
        <f t="shared" si="12"/>
        <v>0.29409880379446285</v>
      </c>
      <c r="F79" s="6">
        <f t="shared" si="10"/>
        <v>2.665572190853501E-5</v>
      </c>
      <c r="G79" s="6">
        <f t="shared" si="11"/>
        <v>3.8188325728576368E-2</v>
      </c>
      <c r="H79" s="7">
        <f t="shared" si="13"/>
        <v>3.8214981450484901E-2</v>
      </c>
      <c r="I79" s="6">
        <f t="shared" si="14"/>
        <v>1.2713241728241176E-2</v>
      </c>
      <c r="J79" s="6">
        <f t="shared" si="15"/>
        <v>0.36761690704876449</v>
      </c>
      <c r="K79" s="6">
        <f t="shared" si="16"/>
        <v>0.37565654617430633</v>
      </c>
      <c r="L79" s="6">
        <f t="shared" si="17"/>
        <v>-1.0547485250217223</v>
      </c>
      <c r="M79" s="6">
        <f t="shared" si="18"/>
        <v>-4.3587206207353013</v>
      </c>
      <c r="N79" s="6">
        <f t="shared" si="18"/>
        <v>-0.78031876948918677</v>
      </c>
      <c r="O79" s="6">
        <f t="shared" si="18"/>
        <v>-0.75278115080831798</v>
      </c>
    </row>
    <row r="80" spans="2:15" x14ac:dyDescent="0.2">
      <c r="B80" s="6">
        <v>73</v>
      </c>
      <c r="C80" s="6">
        <v>2.9700000000000001E-2</v>
      </c>
      <c r="D80" s="6">
        <f>SUM(C$8:C80)</f>
        <v>0.37797999999999998</v>
      </c>
      <c r="E80" s="6">
        <f t="shared" si="12"/>
        <v>0.31475579458706937</v>
      </c>
      <c r="F80" s="6">
        <f t="shared" si="10"/>
        <v>2.6345026499218462E-5</v>
      </c>
      <c r="G80" s="6">
        <f t="shared" si="11"/>
        <v>4.0914988805137255E-2</v>
      </c>
      <c r="H80" s="7">
        <f t="shared" si="13"/>
        <v>4.0941333831636471E-2</v>
      </c>
      <c r="I80" s="6">
        <f t="shared" si="14"/>
        <v>1.2739404197849802E-2</v>
      </c>
      <c r="J80" s="6">
        <f t="shared" si="15"/>
        <v>0.39213291460517374</v>
      </c>
      <c r="K80" s="6">
        <f t="shared" si="16"/>
        <v>0.3998767791045873</v>
      </c>
      <c r="L80" s="6">
        <f t="shared" si="17"/>
        <v>-0.97291399481524565</v>
      </c>
      <c r="M80" s="6">
        <f t="shared" si="18"/>
        <v>-4.3566516224154501</v>
      </c>
      <c r="N80" s="6">
        <f t="shared" si="18"/>
        <v>-0.69755883669517149</v>
      </c>
      <c r="O80" s="6">
        <f t="shared" si="18"/>
        <v>-0.67212906346279733</v>
      </c>
    </row>
    <row r="81" spans="1:15" x14ac:dyDescent="0.2">
      <c r="B81" s="6">
        <v>74</v>
      </c>
      <c r="C81" s="6">
        <v>3.2289999999999999E-2</v>
      </c>
      <c r="D81" s="6">
        <f>SUM(C$8:C81)</f>
        <v>0.41026999999999997</v>
      </c>
      <c r="E81" s="6">
        <f t="shared" si="12"/>
        <v>0.33652891124334272</v>
      </c>
      <c r="F81" s="6">
        <f t="shared" si="10"/>
        <v>2.6042106406803249E-5</v>
      </c>
      <c r="G81" s="6">
        <f t="shared" si="11"/>
        <v>4.3795222261523423E-2</v>
      </c>
      <c r="H81" s="7">
        <f t="shared" si="13"/>
        <v>4.3821264367930227E-2</v>
      </c>
      <c r="I81" s="6">
        <f t="shared" si="14"/>
        <v>1.276526310792192E-2</v>
      </c>
      <c r="J81" s="6">
        <f t="shared" si="15"/>
        <v>0.41733395277993479</v>
      </c>
      <c r="K81" s="6">
        <f t="shared" si="16"/>
        <v>0.42477183817675168</v>
      </c>
      <c r="L81" s="6">
        <f t="shared" si="17"/>
        <v>-0.89093979943848611</v>
      </c>
      <c r="M81" s="6">
        <f t="shared" si="18"/>
        <v>-4.3546107746070852</v>
      </c>
      <c r="N81" s="6">
        <f t="shared" si="18"/>
        <v>-0.61592492436049984</v>
      </c>
      <c r="O81" s="6">
        <f t="shared" si="18"/>
        <v>-0.59241804852637214</v>
      </c>
    </row>
    <row r="82" spans="1:15" x14ac:dyDescent="0.2">
      <c r="B82" s="6">
        <v>75</v>
      </c>
      <c r="C82" s="6">
        <v>3.5180000000000003E-2</v>
      </c>
      <c r="D82" s="6">
        <f>SUM(C$8:C82)</f>
        <v>0.44544999999999996</v>
      </c>
      <c r="E82" s="6">
        <f t="shared" si="12"/>
        <v>0.35946403001816918</v>
      </c>
      <c r="F82" s="6">
        <f t="shared" si="10"/>
        <v>2.5746665870904463E-5</v>
      </c>
      <c r="G82" s="6">
        <f t="shared" si="11"/>
        <v>4.6835423654705867E-2</v>
      </c>
      <c r="H82" s="7">
        <f t="shared" si="13"/>
        <v>4.6861170320576774E-2</v>
      </c>
      <c r="I82" s="6">
        <f t="shared" si="14"/>
        <v>1.2790826010875334E-2</v>
      </c>
      <c r="J82" s="6">
        <f t="shared" si="15"/>
        <v>0.44314076765160848</v>
      </c>
      <c r="K82" s="6">
        <f t="shared" si="16"/>
        <v>0.45026345720512639</v>
      </c>
      <c r="L82" s="6">
        <f t="shared" si="17"/>
        <v>-0.80867027181548445</v>
      </c>
      <c r="M82" s="6">
        <f t="shared" si="18"/>
        <v>-4.3525973215572664</v>
      </c>
      <c r="N82" s="6">
        <f t="shared" si="18"/>
        <v>-0.5353868023676559</v>
      </c>
      <c r="O82" s="6">
        <f t="shared" si="18"/>
        <v>-0.51363602153803689</v>
      </c>
    </row>
    <row r="83" spans="1:15" x14ac:dyDescent="0.2">
      <c r="B83" s="6">
        <v>76</v>
      </c>
      <c r="C83" s="6">
        <v>3.8240000000000003E-2</v>
      </c>
      <c r="D83" s="6">
        <f>SUM(C$8:C83)</f>
        <v>0.48368999999999995</v>
      </c>
      <c r="E83" s="6">
        <f t="shared" si="12"/>
        <v>0.38349571137820782</v>
      </c>
      <c r="F83" s="6">
        <f t="shared" si="10"/>
        <v>2.5458424128697297E-5</v>
      </c>
      <c r="G83" s="6">
        <f t="shared" si="11"/>
        <v>5.004216580096732E-2</v>
      </c>
      <c r="H83" s="7">
        <f t="shared" si="13"/>
        <v>5.0067624225096016E-2</v>
      </c>
      <c r="I83" s="6">
        <f t="shared" si="14"/>
        <v>1.2816100173590916E-2</v>
      </c>
      <c r="J83" s="6">
        <f t="shared" si="15"/>
        <v>0.46946398448572324</v>
      </c>
      <c r="K83" s="6">
        <f t="shared" si="16"/>
        <v>0.47626338720625194</v>
      </c>
      <c r="L83" s="6">
        <f t="shared" si="17"/>
        <v>-0.72631107333837919</v>
      </c>
      <c r="M83" s="6">
        <f t="shared" si="18"/>
        <v>-4.3506105375447621</v>
      </c>
      <c r="N83" s="6">
        <f t="shared" si="18"/>
        <v>-0.45591544186753208</v>
      </c>
      <c r="O83" s="6">
        <f t="shared" si="18"/>
        <v>-0.4357701495840845</v>
      </c>
    </row>
    <row r="84" spans="1:15" x14ac:dyDescent="0.2">
      <c r="B84" s="6">
        <v>77</v>
      </c>
      <c r="C84" s="6">
        <v>4.1450000000000001E-2</v>
      </c>
      <c r="D84" s="6">
        <f>SUM(C$8:C84)</f>
        <v>0.52513999999999994</v>
      </c>
      <c r="E84" s="6">
        <f t="shared" si="12"/>
        <v>0.40852744758722415</v>
      </c>
      <c r="F84" s="6">
        <f t="shared" si="10"/>
        <v>2.5177114469332924E-5</v>
      </c>
      <c r="G84" s="6">
        <f t="shared" si="11"/>
        <v>5.3422199144271341E-2</v>
      </c>
      <c r="H84" s="7">
        <f t="shared" si="13"/>
        <v>5.3447376258740673E-2</v>
      </c>
      <c r="I84" s="6">
        <f t="shared" si="14"/>
        <v>1.2841092591802883E-2</v>
      </c>
      <c r="J84" s="6">
        <f t="shared" si="15"/>
        <v>0.49620452105800206</v>
      </c>
      <c r="K84" s="6">
        <f t="shared" si="16"/>
        <v>0.50267380545042806</v>
      </c>
      <c r="L84" s="6">
        <f t="shared" si="17"/>
        <v>-0.64409038527308282</v>
      </c>
      <c r="M84" s="6">
        <f t="shared" si="18"/>
        <v>-4.348649725309663</v>
      </c>
      <c r="N84" s="6">
        <f t="shared" si="18"/>
        <v>-0.37748295246341618</v>
      </c>
      <c r="O84" s="6">
        <f t="shared" si="18"/>
        <v>-0.35880701359565276</v>
      </c>
    </row>
    <row r="85" spans="1:15" x14ac:dyDescent="0.2">
      <c r="B85" s="6">
        <v>78</v>
      </c>
      <c r="C85" s="6">
        <v>4.5019999999999998E-2</v>
      </c>
      <c r="D85" s="6">
        <f>SUM(C$8:C85)</f>
        <v>0.57015999999999989</v>
      </c>
      <c r="E85" s="6">
        <f t="shared" si="12"/>
        <v>0.43456503813231517</v>
      </c>
      <c r="F85" s="6">
        <f t="shared" si="10"/>
        <v>2.4902483359341813E-5</v>
      </c>
      <c r="G85" s="6">
        <f t="shared" si="11"/>
        <v>5.6982454124631488E-2</v>
      </c>
      <c r="H85" s="7">
        <f t="shared" si="13"/>
        <v>5.7007356607990826E-2</v>
      </c>
      <c r="I85" s="6">
        <f t="shared" si="14"/>
        <v>1.2865810003587996E-2</v>
      </c>
      <c r="J85" s="6">
        <f t="shared" si="15"/>
        <v>0.52325422833354218</v>
      </c>
      <c r="K85" s="6">
        <f t="shared" si="16"/>
        <v>0.52938794885181673</v>
      </c>
      <c r="L85" s="6">
        <f t="shared" si="17"/>
        <v>-0.56183825578852198</v>
      </c>
      <c r="M85" s="6">
        <f t="shared" si="18"/>
        <v>-4.3467142145842717</v>
      </c>
      <c r="N85" s="6">
        <f t="shared" si="18"/>
        <v>-0.30006252344796797</v>
      </c>
      <c r="O85" s="6">
        <f t="shared" si="18"/>
        <v>-0.28273274730339265</v>
      </c>
    </row>
    <row r="86" spans="1:15" x14ac:dyDescent="0.2">
      <c r="B86" s="6">
        <v>79</v>
      </c>
      <c r="C86" s="6">
        <v>4.9140000000000003E-2</v>
      </c>
      <c r="D86" s="6">
        <f>SUM(C$8:C86)</f>
        <v>0.61929999999999985</v>
      </c>
      <c r="E86" s="6">
        <f t="shared" si="12"/>
        <v>0.4616788694718641</v>
      </c>
      <c r="F86" s="6">
        <f t="shared" si="10"/>
        <v>2.4634289632864148E-5</v>
      </c>
      <c r="G86" s="6">
        <f t="shared" si="11"/>
        <v>6.0730043546480129E-2</v>
      </c>
      <c r="H86" s="7">
        <f t="shared" si="13"/>
        <v>6.0754677836112991E-2</v>
      </c>
      <c r="I86" s="6">
        <f t="shared" si="14"/>
        <v>1.2890258902019114E-2</v>
      </c>
      <c r="J86" s="6">
        <f t="shared" si="15"/>
        <v>0.55049677031210509</v>
      </c>
      <c r="K86" s="6">
        <f t="shared" si="16"/>
        <v>0.55629098332007576</v>
      </c>
      <c r="L86" s="6">
        <f t="shared" si="17"/>
        <v>-0.47916547103812207</v>
      </c>
      <c r="M86" s="6">
        <f t="shared" si="18"/>
        <v>-4.344803360717659</v>
      </c>
      <c r="N86" s="6">
        <f t="shared" si="18"/>
        <v>-0.22362836878338976</v>
      </c>
      <c r="O86" s="6">
        <f t="shared" si="18"/>
        <v>-0.2075331559751569</v>
      </c>
    </row>
    <row r="87" spans="1:15" x14ac:dyDescent="0.2">
      <c r="A87" s="30"/>
      <c r="B87" s="6">
        <v>80</v>
      </c>
      <c r="C87" s="6">
        <v>5.3949999999999998E-2</v>
      </c>
      <c r="D87" s="6">
        <f>SUM(C$8:C87)</f>
        <v>0.6732499999999999</v>
      </c>
      <c r="E87" s="6">
        <f t="shared" si="12"/>
        <v>0.48995177555562608</v>
      </c>
      <c r="F87" s="6">
        <f t="shared" si="10"/>
        <v>2.4372303741150792E-5</v>
      </c>
      <c r="G87" s="6">
        <f t="shared" si="11"/>
        <v>6.4672264947037802E-2</v>
      </c>
      <c r="H87" s="7">
        <f t="shared" si="13"/>
        <v>6.4696637250778954E-2</v>
      </c>
      <c r="I87" s="6">
        <f t="shared" si="14"/>
        <v>1.2914445547047126E-2</v>
      </c>
      <c r="J87" s="6">
        <f t="shared" si="15"/>
        <v>0.57780874890350087</v>
      </c>
      <c r="K87" s="6">
        <f t="shared" si="16"/>
        <v>0.58326111482622633</v>
      </c>
      <c r="L87" s="6">
        <f t="shared" si="17"/>
        <v>-0.39563854729042908</v>
      </c>
      <c r="M87" s="6">
        <f t="shared" si="18"/>
        <v>-4.3429165433866279</v>
      </c>
      <c r="N87" s="6">
        <f t="shared" si="18"/>
        <v>-0.14815567554222944</v>
      </c>
      <c r="O87" s="6">
        <f t="shared" si="18"/>
        <v>-0.13319381765989502</v>
      </c>
    </row>
    <row r="88" spans="1:15" x14ac:dyDescent="0.2">
      <c r="B88" s="6">
        <v>81</v>
      </c>
      <c r="C88" s="6">
        <v>5.9499999999999997E-2</v>
      </c>
      <c r="D88" s="6">
        <f>SUM(C$8:C88)</f>
        <v>0.7327499999999999</v>
      </c>
      <c r="E88" s="6">
        <f t="shared" si="12"/>
        <v>0.51941443908339591</v>
      </c>
      <c r="F88" s="6">
        <f t="shared" si="10"/>
        <v>2.4116307056319038E-5</v>
      </c>
      <c r="G88" s="6">
        <f t="shared" si="11"/>
        <v>6.8816602964682172E-2</v>
      </c>
      <c r="H88" s="7">
        <f t="shared" si="13"/>
        <v>6.8840719271738487E-2</v>
      </c>
      <c r="I88" s="6">
        <f t="shared" si="14"/>
        <v>1.2938375976664918E-2</v>
      </c>
      <c r="J88" s="6">
        <f t="shared" si="15"/>
        <v>0.60506107252534669</v>
      </c>
      <c r="K88" s="6">
        <f t="shared" si="16"/>
        <v>0.61017094085683454</v>
      </c>
      <c r="L88" s="6">
        <f t="shared" si="17"/>
        <v>-0.3109506993911354</v>
      </c>
      <c r="M88" s="6">
        <f t="shared" si="18"/>
        <v>-4.3410531653868452</v>
      </c>
      <c r="N88" s="6">
        <f t="shared" si="18"/>
        <v>-7.362055555088598E-2</v>
      </c>
      <c r="O88" s="6">
        <f t="shared" si="18"/>
        <v>-5.9700169306138778E-2</v>
      </c>
    </row>
    <row r="89" spans="1:15" x14ac:dyDescent="0.2">
      <c r="B89" s="6">
        <v>82</v>
      </c>
      <c r="C89" s="6">
        <v>6.5780000000000005E-2</v>
      </c>
      <c r="D89" s="6">
        <f>SUM(C$8:C89)</f>
        <v>0.79852999999999996</v>
      </c>
      <c r="E89" s="6">
        <f t="shared" si="12"/>
        <v>0.5500100365900753</v>
      </c>
      <c r="F89" s="6">
        <f t="shared" si="10"/>
        <v>2.3866091224823321E-5</v>
      </c>
      <c r="G89" s="6">
        <f t="shared" si="11"/>
        <v>7.3170731707317069E-2</v>
      </c>
      <c r="H89" s="7">
        <f t="shared" si="13"/>
        <v>7.3194597798541886E-2</v>
      </c>
      <c r="I89" s="6">
        <f t="shared" si="14"/>
        <v>1.2962056017406964E-2</v>
      </c>
      <c r="J89" s="6">
        <f t="shared" si="15"/>
        <v>0.63212055882855767</v>
      </c>
      <c r="K89" s="6">
        <f t="shared" si="16"/>
        <v>0.63688903275267428</v>
      </c>
      <c r="L89" s="6">
        <f t="shared" si="17"/>
        <v>-0.22498274158823814</v>
      </c>
      <c r="M89" s="6">
        <f t="shared" si="18"/>
        <v>-4.3392126514980722</v>
      </c>
      <c r="N89" s="6">
        <f t="shared" si="18"/>
        <v>0</v>
      </c>
      <c r="O89" s="6">
        <f t="shared" si="18"/>
        <v>1.2962420187932335E-2</v>
      </c>
    </row>
    <row r="90" spans="1:15" x14ac:dyDescent="0.2">
      <c r="B90" s="6">
        <v>83</v>
      </c>
      <c r="C90" s="6">
        <v>7.2870000000000004E-2</v>
      </c>
      <c r="D90" s="6">
        <f>SUM(C$8:C90)</f>
        <v>0.87139999999999995</v>
      </c>
      <c r="E90" s="6">
        <f t="shared" si="12"/>
        <v>0.58163457254032291</v>
      </c>
      <c r="F90" s="6">
        <f t="shared" si="10"/>
        <v>2.3621457566539318E-5</v>
      </c>
      <c r="G90" s="6">
        <f t="shared" si="11"/>
        <v>7.7742517120741636E-2</v>
      </c>
      <c r="H90" s="7">
        <f t="shared" si="13"/>
        <v>7.7766138578308178E-2</v>
      </c>
      <c r="I90" s="6">
        <f t="shared" si="14"/>
        <v>1.2985491294230322E-2</v>
      </c>
      <c r="J90" s="6">
        <f t="shared" si="15"/>
        <v>0.65885175275012975</v>
      </c>
      <c r="K90" s="6">
        <f t="shared" si="16"/>
        <v>0.66328173034483484</v>
      </c>
      <c r="L90" s="6">
        <f t="shared" si="17"/>
        <v>-0.13765416529879537</v>
      </c>
      <c r="M90" s="6">
        <f t="shared" si="18"/>
        <v>-4.3373944474182231</v>
      </c>
      <c r="N90" s="6">
        <f t="shared" si="18"/>
        <v>7.272816319406894E-2</v>
      </c>
      <c r="O90" s="6">
        <f t="shared" si="18"/>
        <v>8.4808588208186722E-2</v>
      </c>
    </row>
    <row r="91" spans="1:15" x14ac:dyDescent="0.2">
      <c r="B91" s="6">
        <v>84</v>
      </c>
      <c r="C91" s="6">
        <v>8.0659999999999996E-2</v>
      </c>
      <c r="D91" s="6">
        <f>SUM(C$8:C91)</f>
        <v>0.95205999999999991</v>
      </c>
      <c r="E91" s="6">
        <f t="shared" si="12"/>
        <v>0.61405484302989122</v>
      </c>
      <c r="F91" s="6">
        <f t="shared" si="10"/>
        <v>2.3382216515732512E-5</v>
      </c>
      <c r="G91" s="6">
        <f t="shared" si="11"/>
        <v>8.2540019357019406E-2</v>
      </c>
      <c r="H91" s="7">
        <f t="shared" si="13"/>
        <v>8.2563401573535145E-2</v>
      </c>
      <c r="I91" s="6">
        <f t="shared" si="14"/>
        <v>1.3008687239821515E-2</v>
      </c>
      <c r="J91" s="6">
        <f t="shared" si="15"/>
        <v>0.68511893125768797</v>
      </c>
      <c r="K91" s="6">
        <f t="shared" si="16"/>
        <v>0.68921512059869749</v>
      </c>
      <c r="L91" s="6">
        <f t="shared" si="17"/>
        <v>-4.9127220966692912E-2</v>
      </c>
      <c r="M91" s="6">
        <f t="shared" si="18"/>
        <v>-4.3355980187612122</v>
      </c>
      <c r="N91" s="6">
        <f t="shared" si="18"/>
        <v>0.14458530947436279</v>
      </c>
      <c r="O91" s="6">
        <f t="shared" si="18"/>
        <v>0.15585292639492049</v>
      </c>
    </row>
    <row r="92" spans="1:15" x14ac:dyDescent="0.2">
      <c r="B92" s="6">
        <v>85</v>
      </c>
      <c r="C92" s="6">
        <v>8.9130000000000001E-2</v>
      </c>
      <c r="D92" s="6">
        <f>SUM(C$8:C92)</f>
        <v>1.0411899999999998</v>
      </c>
      <c r="E92" s="6">
        <f t="shared" si="12"/>
        <v>0.64696567894840484</v>
      </c>
      <c r="F92" s="6">
        <f t="shared" si="10"/>
        <v>2.3148187100538261E-5</v>
      </c>
      <c r="G92" s="6">
        <f t="shared" si="11"/>
        <v>8.7571495142847317E-2</v>
      </c>
      <c r="H92" s="7">
        <f t="shared" si="13"/>
        <v>8.7594643329947861E-2</v>
      </c>
      <c r="I92" s="6">
        <f t="shared" si="14"/>
        <v>1.3031649103367848E-2</v>
      </c>
      <c r="J92" s="6">
        <f t="shared" si="15"/>
        <v>0.71078825607047635</v>
      </c>
      <c r="K92" s="6">
        <f t="shared" si="16"/>
        <v>0.71455716203393893</v>
      </c>
      <c r="L92" s="6">
        <f t="shared" si="17"/>
        <v>4.0364289789423871E-2</v>
      </c>
      <c r="M92" s="6">
        <f t="shared" si="18"/>
        <v>-4.3338228501141627</v>
      </c>
      <c r="N92" s="6">
        <f t="shared" si="18"/>
        <v>0.2155920553563801</v>
      </c>
      <c r="O92" s="6">
        <f t="shared" si="18"/>
        <v>0.22610993700969059</v>
      </c>
    </row>
    <row r="93" spans="1:15" x14ac:dyDescent="0.2">
      <c r="B93" s="6">
        <v>86</v>
      </c>
      <c r="C93" s="6">
        <v>9.7769999999999996E-2</v>
      </c>
      <c r="D93" s="6">
        <f>SUM(C$8:C93)</f>
        <v>1.1389599999999998</v>
      </c>
      <c r="E93" s="6">
        <f t="shared" si="12"/>
        <v>0.6798481933829057</v>
      </c>
      <c r="F93" s="6">
        <f t="shared" si="10"/>
        <v>2.2919196457878728E-5</v>
      </c>
      <c r="G93" s="6">
        <f t="shared" si="11"/>
        <v>9.2845400147924903E-2</v>
      </c>
      <c r="H93" s="7">
        <f t="shared" si="13"/>
        <v>9.2868319344382777E-2</v>
      </c>
      <c r="I93" s="6">
        <f t="shared" si="14"/>
        <v>1.3054381958831462E-2</v>
      </c>
      <c r="J93" s="6">
        <f t="shared" si="15"/>
        <v>0.73573002579132385</v>
      </c>
      <c r="K93" s="6">
        <f t="shared" si="16"/>
        <v>0.73917990697489444</v>
      </c>
      <c r="L93" s="6">
        <f t="shared" si="17"/>
        <v>0.13011556532335308</v>
      </c>
      <c r="M93" s="6">
        <f t="shared" si="18"/>
        <v>-4.3320684441496846</v>
      </c>
      <c r="N93" s="6">
        <f t="shared" si="18"/>
        <v>0.28576829393552799</v>
      </c>
      <c r="O93" s="6">
        <f t="shared" si="18"/>
        <v>0.29559399653813495</v>
      </c>
    </row>
    <row r="94" spans="1:15" x14ac:dyDescent="0.2">
      <c r="B94" s="6">
        <v>87</v>
      </c>
      <c r="C94" s="6">
        <v>0.107</v>
      </c>
      <c r="D94" s="6">
        <f>SUM(C$8:C94)</f>
        <v>1.2459599999999997</v>
      </c>
      <c r="E94" s="6">
        <f t="shared" si="12"/>
        <v>0.71233538250031314</v>
      </c>
      <c r="F94" s="6">
        <f t="shared" si="10"/>
        <v>2.2695079381027117E-5</v>
      </c>
      <c r="G94" s="6">
        <f t="shared" si="11"/>
        <v>9.837039135332315E-2</v>
      </c>
      <c r="H94" s="7">
        <f t="shared" si="13"/>
        <v>9.8393086432704183E-2</v>
      </c>
      <c r="I94" s="6">
        <f t="shared" si="14"/>
        <v>1.3076890712758082E-2</v>
      </c>
      <c r="J94" s="6">
        <f t="shared" si="15"/>
        <v>0.75982096981451996</v>
      </c>
      <c r="K94" s="6">
        <f t="shared" si="16"/>
        <v>0.76296176474375166</v>
      </c>
      <c r="L94" s="6">
        <f t="shared" si="17"/>
        <v>0.21990631712122563</v>
      </c>
      <c r="M94" s="6">
        <f t="shared" si="18"/>
        <v>-4.3303343207895244</v>
      </c>
      <c r="N94" s="6">
        <f t="shared" si="18"/>
        <v>0.35513322834198402</v>
      </c>
      <c r="O94" s="6">
        <f t="shared" si="18"/>
        <v>0.36431932552433749</v>
      </c>
    </row>
    <row r="95" spans="1:15" x14ac:dyDescent="0.2">
      <c r="B95" s="6">
        <v>88</v>
      </c>
      <c r="C95" s="6">
        <v>0.11683</v>
      </c>
      <c r="D95" s="6">
        <f>SUM(C$8:C95)</f>
        <v>1.3627899999999997</v>
      </c>
      <c r="E95" s="6">
        <f t="shared" si="12"/>
        <v>0.74405430860593091</v>
      </c>
      <c r="F95" s="6">
        <f t="shared" si="10"/>
        <v>2.2475677897274262E-5</v>
      </c>
      <c r="G95" s="6">
        <f t="shared" si="11"/>
        <v>0.10415532941985392</v>
      </c>
      <c r="H95" s="7">
        <f t="shared" si="13"/>
        <v>0.10417780509775119</v>
      </c>
      <c r="I95" s="6">
        <f t="shared" si="14"/>
        <v>1.3099180111653008E-2</v>
      </c>
      <c r="J95" s="6">
        <f t="shared" si="15"/>
        <v>0.78294651869005483</v>
      </c>
      <c r="K95" s="6">
        <f t="shared" si="16"/>
        <v>0.78578974133559509</v>
      </c>
      <c r="L95" s="6">
        <f t="shared" si="17"/>
        <v>0.30953406894388075</v>
      </c>
      <c r="M95" s="6">
        <f t="shared" si="18"/>
        <v>-4.3286200164159796</v>
      </c>
      <c r="N95" s="6">
        <f t="shared" si="18"/>
        <v>0.42370540328372081</v>
      </c>
      <c r="O95" s="6">
        <f t="shared" si="18"/>
        <v>0.43229996376761332</v>
      </c>
    </row>
    <row r="96" spans="1:15" x14ac:dyDescent="0.2">
      <c r="B96" s="6">
        <v>89</v>
      </c>
      <c r="C96" s="6">
        <v>0.12725</v>
      </c>
      <c r="D96" s="6">
        <f>SUM(C$8:C96)</f>
        <v>1.4900399999999998</v>
      </c>
      <c r="E96" s="6">
        <f t="shared" si="12"/>
        <v>0.7746363591864871</v>
      </c>
      <c r="F96" s="6">
        <f t="shared" si="10"/>
        <v>2.2260840873379244E-5</v>
      </c>
      <c r="G96" s="6">
        <f t="shared" si="11"/>
        <v>0.11020928105643862</v>
      </c>
      <c r="H96" s="7">
        <f t="shared" si="13"/>
        <v>0.110231541897312</v>
      </c>
      <c r="I96" s="6">
        <f t="shared" si="14"/>
        <v>1.3121254748951872E-2</v>
      </c>
      <c r="J96" s="6">
        <f t="shared" si="15"/>
        <v>0.80500297995139292</v>
      </c>
      <c r="K96" s="6">
        <f t="shared" si="16"/>
        <v>0.80756158552673718</v>
      </c>
      <c r="L96" s="6">
        <f t="shared" si="17"/>
        <v>0.39880296523461384</v>
      </c>
      <c r="M96" s="6">
        <f t="shared" si="18"/>
        <v>-4.3269250831278931</v>
      </c>
      <c r="N96" s="6">
        <f t="shared" si="18"/>
        <v>0.4915027348073206</v>
      </c>
      <c r="O96" s="6">
        <f t="shared" si="18"/>
        <v>0.49954975012979552</v>
      </c>
    </row>
    <row r="97" spans="1:15" x14ac:dyDescent="0.2">
      <c r="B97" s="6">
        <v>90</v>
      </c>
      <c r="C97" s="6">
        <v>0.13827</v>
      </c>
      <c r="D97" s="6">
        <f>SUM(C$8:C97)</f>
        <v>1.6283099999999999</v>
      </c>
      <c r="E97" s="6">
        <f t="shared" si="12"/>
        <v>0.80373902493790217</v>
      </c>
      <c r="F97" s="6">
        <f t="shared" si="10"/>
        <v>2.2050423646686722E-5</v>
      </c>
      <c r="G97" s="6">
        <f t="shared" si="11"/>
        <v>0.1165415213884777</v>
      </c>
      <c r="H97" s="7">
        <f t="shared" si="13"/>
        <v>0.11656357181212439</v>
      </c>
      <c r="I97" s="6">
        <f t="shared" si="14"/>
        <v>1.3143119071613918E-2</v>
      </c>
      <c r="J97" s="6">
        <f t="shared" si="15"/>
        <v>0.82589954535800425</v>
      </c>
      <c r="K97" s="6">
        <f t="shared" si="16"/>
        <v>0.82818776836378616</v>
      </c>
      <c r="L97" s="6">
        <f t="shared" si="17"/>
        <v>0.48754266714361905</v>
      </c>
      <c r="M97" s="6">
        <f t="shared" si="18"/>
        <v>-4.3252490880381691</v>
      </c>
      <c r="N97" s="6">
        <f t="shared" si="18"/>
        <v>0.55854253839607215</v>
      </c>
      <c r="O97" s="6">
        <f t="shared" si="18"/>
        <v>0.56608230630264844</v>
      </c>
    </row>
    <row r="98" spans="1:15" x14ac:dyDescent="0.2">
      <c r="B98" s="6">
        <v>91</v>
      </c>
      <c r="C98" s="6">
        <v>0.14989</v>
      </c>
      <c r="D98" s="6">
        <f>SUM(C$8:C98)</f>
        <v>1.7782</v>
      </c>
      <c r="E98" s="6">
        <f t="shared" si="12"/>
        <v>0.83105803070853235</v>
      </c>
      <c r="F98" s="6">
        <f t="shared" si="10"/>
        <v>2.184428767997902E-5</v>
      </c>
      <c r="G98" s="6">
        <f t="shared" si="11"/>
        <v>0.12316153632621939</v>
      </c>
      <c r="H98" s="7">
        <f t="shared" si="13"/>
        <v>0.12318338061389937</v>
      </c>
      <c r="I98" s="6">
        <f t="shared" si="14"/>
        <v>1.316477738636046E-2</v>
      </c>
      <c r="J98" s="6">
        <f t="shared" si="15"/>
        <v>0.84556005560274927</v>
      </c>
      <c r="K98" s="6">
        <f t="shared" si="16"/>
        <v>0.84759322309030094</v>
      </c>
      <c r="L98" s="6">
        <f t="shared" si="17"/>
        <v>0.5756016167049014</v>
      </c>
      <c r="M98" s="6">
        <f t="shared" si="18"/>
        <v>-4.3235916126101861</v>
      </c>
      <c r="N98" s="6">
        <f t="shared" si="18"/>
        <v>0.62484155551558229</v>
      </c>
      <c r="O98" s="6">
        <f t="shared" si="18"/>
        <v>0.63191102397287136</v>
      </c>
    </row>
    <row r="99" spans="1:15" x14ac:dyDescent="0.2">
      <c r="B99" s="6">
        <v>92</v>
      </c>
      <c r="C99" s="6">
        <v>0.16209999999999999</v>
      </c>
      <c r="D99" s="6">
        <f>SUM(C$8:C99)</f>
        <v>1.9402999999999999</v>
      </c>
      <c r="E99" s="6">
        <f t="shared" si="12"/>
        <v>0.85633915494119928</v>
      </c>
      <c r="F99" s="6">
        <f t="shared" si="10"/>
        <v>2.164230023829226E-5</v>
      </c>
      <c r="G99" s="6">
        <f t="shared" si="11"/>
        <v>0.1300790249331289</v>
      </c>
      <c r="H99" s="7">
        <f t="shared" si="13"/>
        <v>0.13010066723336719</v>
      </c>
      <c r="I99" s="6">
        <f t="shared" si="14"/>
        <v>1.3186233865583707E-2</v>
      </c>
      <c r="J99" s="6">
        <f t="shared" si="15"/>
        <v>0.86392445220350755</v>
      </c>
      <c r="K99" s="6">
        <f t="shared" si="16"/>
        <v>0.86571877620013948</v>
      </c>
      <c r="L99" s="6">
        <f t="shared" si="17"/>
        <v>0.66284260029508979</v>
      </c>
      <c r="M99" s="6">
        <f t="shared" si="18"/>
        <v>-4.321952252030357</v>
      </c>
      <c r="N99" s="6">
        <f t="shared" si="18"/>
        <v>0.69041597870872384</v>
      </c>
      <c r="O99" s="6">
        <f t="shared" si="18"/>
        <v>0.69704905489824065</v>
      </c>
    </row>
    <row r="100" spans="1:15" x14ac:dyDescent="0.2">
      <c r="B100" s="6">
        <v>93</v>
      </c>
      <c r="C100" s="6">
        <v>0.17488999999999999</v>
      </c>
      <c r="D100" s="6">
        <f>SUM(C$8:C100)</f>
        <v>2.1151900000000001</v>
      </c>
      <c r="E100" s="6">
        <f t="shared" si="12"/>
        <v>0.87938962859456382</v>
      </c>
      <c r="F100" s="6">
        <f t="shared" si="10"/>
        <v>2.1444334086079134E-5</v>
      </c>
      <c r="G100" s="6">
        <f t="shared" si="11"/>
        <v>0.13730390179425742</v>
      </c>
      <c r="H100" s="7">
        <f t="shared" si="13"/>
        <v>0.13732534612834349</v>
      </c>
      <c r="I100" s="6">
        <f t="shared" si="14"/>
        <v>1.3207492552943956E-2</v>
      </c>
      <c r="J100" s="6">
        <f t="shared" si="15"/>
        <v>0.8809498537781435</v>
      </c>
      <c r="K100" s="6">
        <f t="shared" si="16"/>
        <v>0.88252220769779555</v>
      </c>
      <c r="L100" s="6">
        <f t="shared" si="17"/>
        <v>0.7491446429787294</v>
      </c>
      <c r="M100" s="6">
        <f t="shared" si="18"/>
        <v>-4.3203306146147256</v>
      </c>
      <c r="N100" s="6">
        <f t="shared" si="18"/>
        <v>0.75528147533401624</v>
      </c>
      <c r="O100" s="6">
        <f t="shared" si="18"/>
        <v>0.76150930347419976</v>
      </c>
    </row>
    <row r="101" spans="1:15" x14ac:dyDescent="0.2">
      <c r="B101" s="6">
        <v>94</v>
      </c>
      <c r="C101" s="6">
        <v>0.18823999999999999</v>
      </c>
      <c r="D101" s="6">
        <f>SUM(C$8:C101)</f>
        <v>2.3034300000000001</v>
      </c>
      <c r="E101" s="6">
        <f t="shared" si="12"/>
        <v>0.90008445501725343</v>
      </c>
      <c r="F101" s="6">
        <f t="shared" si="10"/>
        <v>2.1250267203233387E-5</v>
      </c>
      <c r="G101" s="6">
        <f t="shared" si="11"/>
        <v>0.14484629938461172</v>
      </c>
      <c r="H101" s="7">
        <f t="shared" si="13"/>
        <v>0.14486754965181495</v>
      </c>
      <c r="I101" s="6">
        <f t="shared" si="14"/>
        <v>1.3228557368677119E-2</v>
      </c>
      <c r="J101" s="6">
        <f t="shared" si="15"/>
        <v>0.89661120520766013</v>
      </c>
      <c r="K101" s="6">
        <f t="shared" si="16"/>
        <v>0.89797888981084906</v>
      </c>
      <c r="L101" s="6">
        <f t="shared" si="17"/>
        <v>0.83439931639291409</v>
      </c>
      <c r="M101" s="6">
        <f t="shared" si="18"/>
        <v>-4.3187263212472153</v>
      </c>
      <c r="N101" s="6">
        <f t="shared" si="18"/>
        <v>0.81945321003450444</v>
      </c>
      <c r="O101" s="6">
        <f t="shared" si="18"/>
        <v>0.82530442142717308</v>
      </c>
    </row>
    <row r="102" spans="1:15" x14ac:dyDescent="0.2">
      <c r="B102" s="6">
        <v>95</v>
      </c>
      <c r="C102" s="6">
        <v>0.20211999999999999</v>
      </c>
      <c r="D102" s="6">
        <f>SUM(C$8:C102)</f>
        <v>2.5055499999999999</v>
      </c>
      <c r="E102" s="6">
        <f t="shared" si="12"/>
        <v>0.91836931124242871</v>
      </c>
      <c r="F102" s="6">
        <f t="shared" si="10"/>
        <v>2.1059982518614942E-5</v>
      </c>
      <c r="G102" s="6">
        <f t="shared" si="11"/>
        <v>0.15271657043752224</v>
      </c>
      <c r="H102" s="7">
        <f t="shared" si="13"/>
        <v>0.15273763042004085</v>
      </c>
      <c r="I102" s="6">
        <f t="shared" si="14"/>
        <v>1.3249432114629256E-2</v>
      </c>
      <c r="J102" s="6">
        <f t="shared" si="15"/>
        <v>0.91090146307729325</v>
      </c>
      <c r="K102" s="6">
        <f t="shared" si="16"/>
        <v>0.91208196809376341</v>
      </c>
      <c r="L102" s="6">
        <f t="shared" si="17"/>
        <v>0.91850827131510937</v>
      </c>
      <c r="M102" s="6">
        <f t="shared" si="18"/>
        <v>-4.3171390048476308</v>
      </c>
      <c r="N102" s="6">
        <f t="shared" si="18"/>
        <v>0.88294586601772562</v>
      </c>
      <c r="O102" s="6">
        <f t="shared" si="18"/>
        <v>0.88844680432009782</v>
      </c>
    </row>
    <row r="103" spans="1:15" x14ac:dyDescent="0.2">
      <c r="B103" s="6">
        <v>96</v>
      </c>
      <c r="C103" s="6">
        <v>0.21651000000000001</v>
      </c>
      <c r="D103" s="6">
        <f>SUM(C$8:C103)</f>
        <v>2.7220599999999999</v>
      </c>
      <c r="E103" s="6">
        <f t="shared" si="12"/>
        <v>0.93426080789058963</v>
      </c>
      <c r="F103" s="6">
        <f t="shared" si="10"/>
        <v>2.087336765982684E-5</v>
      </c>
      <c r="G103" s="6">
        <f t="shared" si="11"/>
        <v>0.16092529031301309</v>
      </c>
      <c r="H103" s="7">
        <f t="shared" si="13"/>
        <v>0.16094616368067291</v>
      </c>
      <c r="I103" s="6">
        <f t="shared" si="14"/>
        <v>1.3270120479034753E-2</v>
      </c>
      <c r="J103" s="6">
        <f t="shared" si="15"/>
        <v>0.92383129871871639</v>
      </c>
      <c r="K103" s="6">
        <f t="shared" si="16"/>
        <v>0.92484206656145063</v>
      </c>
      <c r="L103" s="6">
        <f t="shared" si="17"/>
        <v>1.0013889466020636</v>
      </c>
      <c r="M103" s="6">
        <f t="shared" si="18"/>
        <v>-4.3155683098675386</v>
      </c>
      <c r="N103" s="6">
        <f t="shared" si="18"/>
        <v>0.94577366522149819</v>
      </c>
      <c r="O103" s="6">
        <f t="shared" si="18"/>
        <v>0.95094858959836159</v>
      </c>
    </row>
    <row r="104" spans="1:15" x14ac:dyDescent="0.2">
      <c r="B104" s="6">
        <v>97</v>
      </c>
      <c r="C104" s="6">
        <v>0.23138</v>
      </c>
      <c r="D104" s="6">
        <f>SUM(C$8:C104)</f>
        <v>2.9534400000000001</v>
      </c>
      <c r="E104" s="6">
        <f t="shared" si="12"/>
        <v>0.94784003331125666</v>
      </c>
      <c r="F104" s="6">
        <f t="shared" si="10"/>
        <v>2.0690314718094308E-5</v>
      </c>
      <c r="G104" s="6">
        <f t="shared" si="11"/>
        <v>0.16948325936617056</v>
      </c>
      <c r="H104" s="7">
        <f t="shared" si="13"/>
        <v>0.16950394968088867</v>
      </c>
      <c r="I104" s="6">
        <f t="shared" si="14"/>
        <v>1.3290626041054909E-2</v>
      </c>
      <c r="J104" s="6">
        <f t="shared" si="15"/>
        <v>0.93542832034517442</v>
      </c>
      <c r="K104" s="6">
        <f t="shared" si="16"/>
        <v>0.93628651839230947</v>
      </c>
      <c r="L104" s="6">
        <f t="shared" si="17"/>
        <v>1.0829705926781525</v>
      </c>
      <c r="M104" s="6">
        <f t="shared" si="18"/>
        <v>-4.3140138918122073</v>
      </c>
      <c r="N104" s="6">
        <f t="shared" si="18"/>
        <v>1.0079503874347782</v>
      </c>
      <c r="O104" s="6">
        <f t="shared" si="18"/>
        <v>1.0128216559411416</v>
      </c>
    </row>
    <row r="105" spans="1:15" x14ac:dyDescent="0.2">
      <c r="B105" s="6">
        <v>98</v>
      </c>
      <c r="C105" s="6">
        <v>0.24668000000000001</v>
      </c>
      <c r="D105" s="6">
        <f>SUM(C$8:C105)</f>
        <v>3.2001200000000001</v>
      </c>
      <c r="E105" s="6">
        <f t="shared" si="12"/>
        <v>0.95924268719263506</v>
      </c>
      <c r="F105" s="6">
        <f t="shared" si="10"/>
        <v>2.0510720027190064E-5</v>
      </c>
      <c r="G105" s="6">
        <f t="shared" si="11"/>
        <v>0.17840150531551247</v>
      </c>
      <c r="H105" s="7">
        <f t="shared" si="13"/>
        <v>0.17842201603553964</v>
      </c>
      <c r="I105" s="6">
        <f t="shared" si="14"/>
        <v>1.3310952275089716E-2</v>
      </c>
      <c r="J105" s="6">
        <f t="shared" si="15"/>
        <v>0.94573583710727727</v>
      </c>
      <c r="K105" s="6">
        <f t="shared" si="16"/>
        <v>0.94645814478979007</v>
      </c>
      <c r="L105" s="6">
        <f t="shared" si="17"/>
        <v>1.1631883091025734</v>
      </c>
      <c r="M105" s="6">
        <f t="shared" si="18"/>
        <v>-4.3124754167871258</v>
      </c>
      <c r="N105" s="6">
        <f t="shared" si="18"/>
        <v>1.0694893884379124</v>
      </c>
      <c r="O105" s="6">
        <f t="shared" si="18"/>
        <v>1.0740776237151579</v>
      </c>
    </row>
    <row r="106" spans="1:15" x14ac:dyDescent="0.2">
      <c r="B106" s="6">
        <v>99</v>
      </c>
      <c r="C106" s="6">
        <v>0.26236999999999999</v>
      </c>
      <c r="D106" s="6">
        <f>SUM(C$8:C106)</f>
        <v>3.4624899999999998</v>
      </c>
      <c r="E106" s="6">
        <f t="shared" si="12"/>
        <v>0.96864840073604408</v>
      </c>
      <c r="F106" s="6">
        <f t="shared" si="10"/>
        <v>2.0334483955433073E-5</v>
      </c>
      <c r="G106" s="6">
        <f t="shared" si="11"/>
        <v>0.18769128561135717</v>
      </c>
      <c r="H106" s="7">
        <f t="shared" si="13"/>
        <v>0.18771162009531261</v>
      </c>
      <c r="I106" s="6">
        <f t="shared" si="14"/>
        <v>1.333110255487735E-2</v>
      </c>
      <c r="J106" s="6">
        <f t="shared" si="15"/>
        <v>0.95481120913393891</v>
      </c>
      <c r="K106" s="6">
        <f t="shared" si="16"/>
        <v>0.95541362553930531</v>
      </c>
      <c r="L106" s="6">
        <f t="shared" si="17"/>
        <v>1.2419879834226442</v>
      </c>
      <c r="M106" s="6">
        <f t="shared" si="18"/>
        <v>-4.3109525610675252</v>
      </c>
      <c r="N106" s="6">
        <f t="shared" si="18"/>
        <v>1.1304036172220209</v>
      </c>
      <c r="O106" s="6">
        <f t="shared" si="18"/>
        <v>1.1347278563554422</v>
      </c>
    </row>
    <row r="107" spans="1:15" x14ac:dyDescent="0.2">
      <c r="B107" s="6">
        <v>100</v>
      </c>
      <c r="C107" s="6">
        <v>0.27839000000000003</v>
      </c>
      <c r="D107" s="6">
        <f>SUM(C$8:C107)</f>
        <v>3.7408799999999998</v>
      </c>
      <c r="E107" s="6">
        <f t="shared" si="12"/>
        <v>0.97626679128455918</v>
      </c>
      <c r="F107" s="6">
        <f t="shared" si="10"/>
        <v>2.0161510709864727E-5</v>
      </c>
      <c r="G107" s="6">
        <f t="shared" si="11"/>
        <v>0.19736408980419257</v>
      </c>
      <c r="H107" s="7">
        <f t="shared" si="13"/>
        <v>0.19738425131490242</v>
      </c>
      <c r="I107" s="6">
        <f t="shared" si="14"/>
        <v>1.3351080157394057E-2</v>
      </c>
      <c r="J107" s="6">
        <f t="shared" si="15"/>
        <v>0.96272384737973382</v>
      </c>
      <c r="K107" s="6">
        <f t="shared" si="16"/>
        <v>0.96322152428132624</v>
      </c>
      <c r="L107" s="6">
        <f t="shared" si="17"/>
        <v>1.3193208778667682</v>
      </c>
      <c r="M107" s="6">
        <f t="shared" si="18"/>
        <v>-4.3094450106894993</v>
      </c>
      <c r="N107" s="6">
        <f t="shared" si="18"/>
        <v>1.1907056323430298</v>
      </c>
      <c r="O107" s="6">
        <f t="shared" si="18"/>
        <v>1.1947834625217042</v>
      </c>
    </row>
    <row r="108" spans="1:15" x14ac:dyDescent="0.2">
      <c r="A108" s="31"/>
    </row>
    <row r="109" spans="1:15" x14ac:dyDescent="0.2">
      <c r="A109" s="31"/>
    </row>
    <row r="110" spans="1:15" x14ac:dyDescent="0.2">
      <c r="A110" s="31"/>
    </row>
    <row r="111" spans="1:15" x14ac:dyDescent="0.2">
      <c r="A111" s="31"/>
    </row>
    <row r="112" spans="1:15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">
      <c r="A120" s="31"/>
    </row>
    <row r="121" spans="1:1" x14ac:dyDescent="0.2">
      <c r="A121" s="31"/>
    </row>
    <row r="122" spans="1:1" x14ac:dyDescent="0.2">
      <c r="A122" s="31"/>
    </row>
    <row r="123" spans="1:1" x14ac:dyDescent="0.2">
      <c r="A123" s="31"/>
    </row>
    <row r="124" spans="1:1" x14ac:dyDescent="0.2">
      <c r="A124" s="31"/>
    </row>
    <row r="125" spans="1:1" x14ac:dyDescent="0.2">
      <c r="A125" s="31"/>
    </row>
    <row r="126" spans="1:1" x14ac:dyDescent="0.2">
      <c r="A126" s="31"/>
    </row>
    <row r="127" spans="1:1" x14ac:dyDescent="0.2">
      <c r="A127" s="31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3.1a</vt:lpstr>
      <vt:lpstr>Ex 3.1b,c</vt:lpstr>
      <vt:lpstr>Ex 3.2</vt:lpstr>
      <vt:lpstr>Ex 3.3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2010-04-01T07:11:01Z</dcterms:created>
  <dcterms:modified xsi:type="dcterms:W3CDTF">2013-01-14T23:26:04Z</dcterms:modified>
</cp:coreProperties>
</file>