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1945" windowHeight="14655"/>
  </bookViews>
  <sheets>
    <sheet name="Ex 2.1" sheetId="1" r:id="rId1"/>
    <sheet name="Ex 2.2" sheetId="5" r:id="rId2"/>
    <sheet name="Ex 2.3a" sheetId="6" r:id="rId3"/>
    <sheet name="Ex 2.3b,c" sheetId="7" r:id="rId4"/>
  </sheets>
  <calcPr calcId="145621" calcOnSave="0"/>
</workbook>
</file>

<file path=xl/calcChain.xml><?xml version="1.0" encoding="utf-8"?>
<calcChain xmlns="http://schemas.openxmlformats.org/spreadsheetml/2006/main">
  <c r="C6" i="5" l="1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I105" i="7" l="1"/>
  <c r="H105" i="7"/>
  <c r="N45" i="7" s="1"/>
  <c r="F105" i="7"/>
  <c r="D105" i="7"/>
  <c r="E105" i="7" s="1"/>
  <c r="I104" i="7"/>
  <c r="H104" i="7"/>
  <c r="D104" i="7"/>
  <c r="E104" i="7" s="1"/>
  <c r="I103" i="7"/>
  <c r="H103" i="7"/>
  <c r="F103" i="7"/>
  <c r="D103" i="7"/>
  <c r="E103" i="7" s="1"/>
  <c r="I102" i="7"/>
  <c r="H102" i="7"/>
  <c r="D102" i="7"/>
  <c r="E102" i="7" s="1"/>
  <c r="I101" i="7"/>
  <c r="H101" i="7"/>
  <c r="D101" i="7"/>
  <c r="E101" i="7" s="1"/>
  <c r="F101" i="7" s="1"/>
  <c r="I100" i="7"/>
  <c r="H100" i="7"/>
  <c r="D100" i="7"/>
  <c r="E100" i="7" s="1"/>
  <c r="I99" i="7"/>
  <c r="H99" i="7"/>
  <c r="D99" i="7"/>
  <c r="E99" i="7" s="1"/>
  <c r="F99" i="7" s="1"/>
  <c r="I98" i="7"/>
  <c r="H98" i="7"/>
  <c r="D98" i="7"/>
  <c r="E98" i="7" s="1"/>
  <c r="I97" i="7"/>
  <c r="H97" i="7"/>
  <c r="F97" i="7"/>
  <c r="D97" i="7"/>
  <c r="E97" i="7" s="1"/>
  <c r="I96" i="7"/>
  <c r="H96" i="7"/>
  <c r="D96" i="7"/>
  <c r="E96" i="7" s="1"/>
  <c r="G96" i="7" s="1"/>
  <c r="I95" i="7"/>
  <c r="H95" i="7"/>
  <c r="D95" i="7"/>
  <c r="E95" i="7" s="1"/>
  <c r="F95" i="7" s="1"/>
  <c r="I94" i="7"/>
  <c r="H94" i="7"/>
  <c r="D94" i="7"/>
  <c r="E94" i="7" s="1"/>
  <c r="I93" i="7"/>
  <c r="K102" i="7" s="1"/>
  <c r="H93" i="7"/>
  <c r="D93" i="7"/>
  <c r="E93" i="7" s="1"/>
  <c r="F93" i="7" s="1"/>
  <c r="I92" i="7"/>
  <c r="H92" i="7"/>
  <c r="D92" i="7"/>
  <c r="E92" i="7" s="1"/>
  <c r="I91" i="7"/>
  <c r="H91" i="7"/>
  <c r="D91" i="7"/>
  <c r="E91" i="7" s="1"/>
  <c r="F91" i="7" s="1"/>
  <c r="I90" i="7"/>
  <c r="H90" i="7"/>
  <c r="D90" i="7"/>
  <c r="E90" i="7" s="1"/>
  <c r="I89" i="7"/>
  <c r="H89" i="7"/>
  <c r="F89" i="7"/>
  <c r="D89" i="7"/>
  <c r="E89" i="7" s="1"/>
  <c r="I88" i="7"/>
  <c r="H88" i="7"/>
  <c r="D88" i="7"/>
  <c r="E88" i="7" s="1"/>
  <c r="I87" i="7"/>
  <c r="H87" i="7"/>
  <c r="F87" i="7"/>
  <c r="D87" i="7"/>
  <c r="E87" i="7" s="1"/>
  <c r="I86" i="7"/>
  <c r="H86" i="7"/>
  <c r="D86" i="7"/>
  <c r="E86" i="7" s="1"/>
  <c r="I85" i="7"/>
  <c r="H85" i="7"/>
  <c r="F85" i="7"/>
  <c r="D85" i="7"/>
  <c r="E85" i="7" s="1"/>
  <c r="I84" i="7"/>
  <c r="H84" i="7"/>
  <c r="D84" i="7"/>
  <c r="E84" i="7" s="1"/>
  <c r="G84" i="7" s="1"/>
  <c r="I83" i="7"/>
  <c r="K92" i="7" s="1"/>
  <c r="H83" i="7"/>
  <c r="D83" i="7"/>
  <c r="E83" i="7" s="1"/>
  <c r="F83" i="7" s="1"/>
  <c r="I82" i="7"/>
  <c r="K91" i="7" s="1"/>
  <c r="H82" i="7"/>
  <c r="D82" i="7"/>
  <c r="E82" i="7" s="1"/>
  <c r="I81" i="7"/>
  <c r="H81" i="7"/>
  <c r="F81" i="7"/>
  <c r="D81" i="7"/>
  <c r="E81" i="7" s="1"/>
  <c r="I80" i="7"/>
  <c r="H80" i="7"/>
  <c r="D80" i="7"/>
  <c r="E80" i="7" s="1"/>
  <c r="I79" i="7"/>
  <c r="H79" i="7"/>
  <c r="F79" i="7"/>
  <c r="D79" i="7"/>
  <c r="E79" i="7" s="1"/>
  <c r="I78" i="7"/>
  <c r="H78" i="7"/>
  <c r="D78" i="7"/>
  <c r="E78" i="7" s="1"/>
  <c r="I77" i="7"/>
  <c r="H77" i="7"/>
  <c r="D77" i="7"/>
  <c r="E77" i="7" s="1"/>
  <c r="F77" i="7" s="1"/>
  <c r="I76" i="7"/>
  <c r="H76" i="7"/>
  <c r="D76" i="7"/>
  <c r="E76" i="7" s="1"/>
  <c r="I75" i="7"/>
  <c r="K84" i="7" s="1"/>
  <c r="H75" i="7"/>
  <c r="D75" i="7"/>
  <c r="E75" i="7" s="1"/>
  <c r="F75" i="7" s="1"/>
  <c r="I74" i="7"/>
  <c r="H74" i="7"/>
  <c r="D74" i="7"/>
  <c r="E74" i="7" s="1"/>
  <c r="I73" i="7"/>
  <c r="H73" i="7"/>
  <c r="F73" i="7"/>
  <c r="D73" i="7"/>
  <c r="E73" i="7" s="1"/>
  <c r="I72" i="7"/>
  <c r="H72" i="7"/>
  <c r="D72" i="7"/>
  <c r="E72" i="7" s="1"/>
  <c r="G72" i="7" s="1"/>
  <c r="I71" i="7"/>
  <c r="H71" i="7"/>
  <c r="D71" i="7"/>
  <c r="E71" i="7" s="1"/>
  <c r="F71" i="7" s="1"/>
  <c r="I70" i="7"/>
  <c r="H70" i="7"/>
  <c r="D70" i="7"/>
  <c r="E70" i="7" s="1"/>
  <c r="I69" i="7"/>
  <c r="K78" i="7" s="1"/>
  <c r="H69" i="7"/>
  <c r="F69" i="7"/>
  <c r="D69" i="7"/>
  <c r="E69" i="7" s="1"/>
  <c r="I68" i="7"/>
  <c r="K77" i="7" s="1"/>
  <c r="H68" i="7"/>
  <c r="E68" i="7"/>
  <c r="D68" i="7"/>
  <c r="I67" i="7"/>
  <c r="K76" i="7" s="1"/>
  <c r="H67" i="7"/>
  <c r="E67" i="7"/>
  <c r="F67" i="7" s="1"/>
  <c r="D67" i="7"/>
  <c r="I66" i="7"/>
  <c r="K75" i="7" s="1"/>
  <c r="H66" i="7"/>
  <c r="E66" i="7"/>
  <c r="F66" i="7" s="1"/>
  <c r="D66" i="7"/>
  <c r="I65" i="7"/>
  <c r="K74" i="7" s="1"/>
  <c r="H65" i="7"/>
  <c r="E65" i="7"/>
  <c r="F65" i="7" s="1"/>
  <c r="D65" i="7"/>
  <c r="I64" i="7"/>
  <c r="K73" i="7" s="1"/>
  <c r="H64" i="7"/>
  <c r="E64" i="7"/>
  <c r="F64" i="7" s="1"/>
  <c r="D64" i="7"/>
  <c r="I63" i="7"/>
  <c r="K72" i="7" s="1"/>
  <c r="H63" i="7"/>
  <c r="E63" i="7"/>
  <c r="F63" i="7" s="1"/>
  <c r="D63" i="7"/>
  <c r="I62" i="7"/>
  <c r="K71" i="7" s="1"/>
  <c r="H62" i="7"/>
  <c r="E62" i="7"/>
  <c r="F62" i="7" s="1"/>
  <c r="D62" i="7"/>
  <c r="I61" i="7"/>
  <c r="K70" i="7" s="1"/>
  <c r="H61" i="7"/>
  <c r="E61" i="7"/>
  <c r="F61" i="7" s="1"/>
  <c r="D61" i="7"/>
  <c r="I60" i="7"/>
  <c r="K69" i="7" s="1"/>
  <c r="H60" i="7"/>
  <c r="E60" i="7"/>
  <c r="F60" i="7" s="1"/>
  <c r="D60" i="7"/>
  <c r="I59" i="7"/>
  <c r="K68" i="7" s="1"/>
  <c r="H59" i="7"/>
  <c r="E59" i="7"/>
  <c r="F59" i="7" s="1"/>
  <c r="D59" i="7"/>
  <c r="I58" i="7"/>
  <c r="K67" i="7" s="1"/>
  <c r="H58" i="7"/>
  <c r="E58" i="7"/>
  <c r="F58" i="7" s="1"/>
  <c r="D58" i="7"/>
  <c r="I57" i="7"/>
  <c r="K66" i="7" s="1"/>
  <c r="H57" i="7"/>
  <c r="E57" i="7"/>
  <c r="F57" i="7" s="1"/>
  <c r="D57" i="7"/>
  <c r="I56" i="7"/>
  <c r="K65" i="7" s="1"/>
  <c r="H56" i="7"/>
  <c r="E56" i="7"/>
  <c r="F56" i="7" s="1"/>
  <c r="D56" i="7"/>
  <c r="I55" i="7"/>
  <c r="K64" i="7" s="1"/>
  <c r="H55" i="7"/>
  <c r="E55" i="7"/>
  <c r="F55" i="7" s="1"/>
  <c r="D55" i="7"/>
  <c r="I54" i="7"/>
  <c r="K63" i="7" s="1"/>
  <c r="H54" i="7"/>
  <c r="E54" i="7"/>
  <c r="F54" i="7" s="1"/>
  <c r="D54" i="7"/>
  <c r="I53" i="7"/>
  <c r="K62" i="7" s="1"/>
  <c r="H53" i="7"/>
  <c r="E53" i="7"/>
  <c r="F53" i="7" s="1"/>
  <c r="D53" i="7"/>
  <c r="I52" i="7"/>
  <c r="K61" i="7" s="1"/>
  <c r="H52" i="7"/>
  <c r="E52" i="7"/>
  <c r="F52" i="7" s="1"/>
  <c r="D52" i="7"/>
  <c r="I51" i="7"/>
  <c r="K60" i="7" s="1"/>
  <c r="H51" i="7"/>
  <c r="E51" i="7"/>
  <c r="F51" i="7" s="1"/>
  <c r="D51" i="7"/>
  <c r="I50" i="7"/>
  <c r="K59" i="7" s="1"/>
  <c r="H50" i="7"/>
  <c r="E50" i="7"/>
  <c r="F50" i="7" s="1"/>
  <c r="D50" i="7"/>
  <c r="I49" i="7"/>
  <c r="K58" i="7" s="1"/>
  <c r="H49" i="7"/>
  <c r="E49" i="7"/>
  <c r="F49" i="7" s="1"/>
  <c r="D49" i="7"/>
  <c r="I48" i="7"/>
  <c r="K57" i="7" s="1"/>
  <c r="H48" i="7"/>
  <c r="E48" i="7"/>
  <c r="F48" i="7" s="1"/>
  <c r="D48" i="7"/>
  <c r="I47" i="7"/>
  <c r="K56" i="7" s="1"/>
  <c r="H47" i="7"/>
  <c r="E47" i="7"/>
  <c r="F47" i="7" s="1"/>
  <c r="D47" i="7"/>
  <c r="I46" i="7"/>
  <c r="H46" i="7"/>
  <c r="D46" i="7"/>
  <c r="E46" i="7" s="1"/>
  <c r="I45" i="7"/>
  <c r="K54" i="7" s="1"/>
  <c r="H45" i="7"/>
  <c r="E45" i="7"/>
  <c r="F45" i="7" s="1"/>
  <c r="D45" i="7"/>
  <c r="N44" i="7"/>
  <c r="I44" i="7"/>
  <c r="H44" i="7"/>
  <c r="D44" i="7"/>
  <c r="E44" i="7" s="1"/>
  <c r="I43" i="7"/>
  <c r="K52" i="7" s="1"/>
  <c r="H43" i="7"/>
  <c r="E43" i="7"/>
  <c r="F43" i="7" s="1"/>
  <c r="D43" i="7"/>
  <c r="I42" i="7"/>
  <c r="K51" i="7" s="1"/>
  <c r="H42" i="7"/>
  <c r="E42" i="7"/>
  <c r="F42" i="7" s="1"/>
  <c r="D42" i="7"/>
  <c r="I41" i="7"/>
  <c r="K50" i="7" s="1"/>
  <c r="H41" i="7"/>
  <c r="E41" i="7"/>
  <c r="F41" i="7" s="1"/>
  <c r="D41" i="7"/>
  <c r="I40" i="7"/>
  <c r="K49" i="7" s="1"/>
  <c r="H40" i="7"/>
  <c r="E40" i="7"/>
  <c r="F40" i="7" s="1"/>
  <c r="D40" i="7"/>
  <c r="I39" i="7"/>
  <c r="K48" i="7" s="1"/>
  <c r="H39" i="7"/>
  <c r="E39" i="7"/>
  <c r="F39" i="7" s="1"/>
  <c r="D39" i="7"/>
  <c r="I38" i="7"/>
  <c r="K47" i="7" s="1"/>
  <c r="H38" i="7"/>
  <c r="E38" i="7"/>
  <c r="F38" i="7" s="1"/>
  <c r="D38" i="7"/>
  <c r="I37" i="7"/>
  <c r="K46" i="7" s="1"/>
  <c r="H37" i="7"/>
  <c r="E37" i="7"/>
  <c r="F37" i="7" s="1"/>
  <c r="D37" i="7"/>
  <c r="I36" i="7"/>
  <c r="K45" i="7" s="1"/>
  <c r="H36" i="7"/>
  <c r="E36" i="7"/>
  <c r="F36" i="7" s="1"/>
  <c r="D36" i="7"/>
  <c r="I35" i="7"/>
  <c r="K44" i="7" s="1"/>
  <c r="H35" i="7"/>
  <c r="E35" i="7"/>
  <c r="F35" i="7" s="1"/>
  <c r="D35" i="7"/>
  <c r="I34" i="7"/>
  <c r="K43" i="7" s="1"/>
  <c r="H34" i="7"/>
  <c r="E34" i="7"/>
  <c r="F34" i="7" s="1"/>
  <c r="D34" i="7"/>
  <c r="I33" i="7"/>
  <c r="K42" i="7" s="1"/>
  <c r="H33" i="7"/>
  <c r="E33" i="7"/>
  <c r="F33" i="7" s="1"/>
  <c r="D33" i="7"/>
  <c r="I32" i="7"/>
  <c r="K41" i="7" s="1"/>
  <c r="H32" i="7"/>
  <c r="E32" i="7"/>
  <c r="F32" i="7" s="1"/>
  <c r="D32" i="7"/>
  <c r="I31" i="7"/>
  <c r="K40" i="7" s="1"/>
  <c r="H31" i="7"/>
  <c r="E31" i="7"/>
  <c r="F31" i="7" s="1"/>
  <c r="D31" i="7"/>
  <c r="I30" i="7"/>
  <c r="K39" i="7" s="1"/>
  <c r="H30" i="7"/>
  <c r="E30" i="7"/>
  <c r="F30" i="7" s="1"/>
  <c r="D30" i="7"/>
  <c r="I29" i="7"/>
  <c r="K38" i="7" s="1"/>
  <c r="H29" i="7"/>
  <c r="E29" i="7"/>
  <c r="F29" i="7" s="1"/>
  <c r="D29" i="7"/>
  <c r="I28" i="7"/>
  <c r="K37" i="7" s="1"/>
  <c r="H28" i="7"/>
  <c r="E28" i="7"/>
  <c r="F28" i="7" s="1"/>
  <c r="D28" i="7"/>
  <c r="I27" i="7"/>
  <c r="K36" i="7" s="1"/>
  <c r="H27" i="7"/>
  <c r="E27" i="7"/>
  <c r="F27" i="7" s="1"/>
  <c r="D27" i="7"/>
  <c r="I26" i="7"/>
  <c r="K35" i="7" s="1"/>
  <c r="H26" i="7"/>
  <c r="E26" i="7"/>
  <c r="F26" i="7" s="1"/>
  <c r="D26" i="7"/>
  <c r="I25" i="7"/>
  <c r="K34" i="7" s="1"/>
  <c r="H25" i="7"/>
  <c r="E25" i="7"/>
  <c r="F25" i="7" s="1"/>
  <c r="D25" i="7"/>
  <c r="I24" i="7"/>
  <c r="K33" i="7" s="1"/>
  <c r="H24" i="7"/>
  <c r="E24" i="7"/>
  <c r="F24" i="7" s="1"/>
  <c r="D24" i="7"/>
  <c r="I23" i="7"/>
  <c r="K32" i="7" s="1"/>
  <c r="H23" i="7"/>
  <c r="E23" i="7"/>
  <c r="F23" i="7" s="1"/>
  <c r="D23" i="7"/>
  <c r="I22" i="7"/>
  <c r="K31" i="7" s="1"/>
  <c r="H22" i="7"/>
  <c r="E22" i="7"/>
  <c r="F22" i="7" s="1"/>
  <c r="D22" i="7"/>
  <c r="I21" i="7"/>
  <c r="K30" i="7" s="1"/>
  <c r="H21" i="7"/>
  <c r="E21" i="7"/>
  <c r="F21" i="7" s="1"/>
  <c r="D21" i="7"/>
  <c r="I20" i="7"/>
  <c r="K29" i="7" s="1"/>
  <c r="H20" i="7"/>
  <c r="N43" i="7" s="1"/>
  <c r="E20" i="7"/>
  <c r="F20" i="7" s="1"/>
  <c r="D20" i="7"/>
  <c r="I19" i="7"/>
  <c r="K28" i="7" s="1"/>
  <c r="H19" i="7"/>
  <c r="E19" i="7"/>
  <c r="F19" i="7" s="1"/>
  <c r="D19" i="7"/>
  <c r="I18" i="7"/>
  <c r="K27" i="7" s="1"/>
  <c r="H18" i="7"/>
  <c r="E18" i="7"/>
  <c r="F18" i="7" s="1"/>
  <c r="D18" i="7"/>
  <c r="I17" i="7"/>
  <c r="K26" i="7" s="1"/>
  <c r="H17" i="7"/>
  <c r="E17" i="7"/>
  <c r="F17" i="7" s="1"/>
  <c r="D17" i="7"/>
  <c r="I16" i="7"/>
  <c r="K25" i="7" s="1"/>
  <c r="H16" i="7"/>
  <c r="E16" i="7"/>
  <c r="F16" i="7" s="1"/>
  <c r="D16" i="7"/>
  <c r="I15" i="7"/>
  <c r="J44" i="7" s="1"/>
  <c r="H15" i="7"/>
  <c r="E15" i="7"/>
  <c r="F15" i="7" s="1"/>
  <c r="D15" i="7"/>
  <c r="J14" i="7"/>
  <c r="I14" i="7"/>
  <c r="E14" i="7"/>
  <c r="F14" i="7" s="1"/>
  <c r="D14" i="7"/>
  <c r="J13" i="7"/>
  <c r="I13" i="7"/>
  <c r="E13" i="7"/>
  <c r="F13" i="7" s="1"/>
  <c r="D13" i="7"/>
  <c r="J12" i="7"/>
  <c r="I12" i="7"/>
  <c r="E12" i="7"/>
  <c r="F12" i="7" s="1"/>
  <c r="D12" i="7"/>
  <c r="J11" i="7"/>
  <c r="I11" i="7"/>
  <c r="E11" i="7"/>
  <c r="F11" i="7" s="1"/>
  <c r="D11" i="7"/>
  <c r="J10" i="7"/>
  <c r="I10" i="7"/>
  <c r="E10" i="7"/>
  <c r="F10" i="7" s="1"/>
  <c r="D10" i="7"/>
  <c r="J9" i="7"/>
  <c r="I9" i="7"/>
  <c r="E9" i="7"/>
  <c r="F9" i="7" s="1"/>
  <c r="D9" i="7"/>
  <c r="J8" i="7"/>
  <c r="I8" i="7"/>
  <c r="E8" i="7"/>
  <c r="F8" i="7" s="1"/>
  <c r="D8" i="7"/>
  <c r="J7" i="7"/>
  <c r="I7" i="7"/>
  <c r="E7" i="7"/>
  <c r="F7" i="7" s="1"/>
  <c r="D7" i="7"/>
  <c r="J6" i="7"/>
  <c r="I6" i="7"/>
  <c r="H6" i="7"/>
  <c r="N46" i="7" s="1"/>
  <c r="D6" i="7"/>
  <c r="E6" i="7" s="1"/>
  <c r="F6" i="7" s="1"/>
  <c r="D105" i="6"/>
  <c r="E105" i="6" s="1"/>
  <c r="F105" i="6" s="1"/>
  <c r="E104" i="6"/>
  <c r="F104" i="6" s="1"/>
  <c r="D104" i="6"/>
  <c r="D103" i="6"/>
  <c r="E103" i="6" s="1"/>
  <c r="F103" i="6" s="1"/>
  <c r="D102" i="6"/>
  <c r="E102" i="6" s="1"/>
  <c r="F102" i="6" s="1"/>
  <c r="D101" i="6"/>
  <c r="E101" i="6" s="1"/>
  <c r="F101" i="6" s="1"/>
  <c r="E100" i="6"/>
  <c r="F100" i="6" s="1"/>
  <c r="D100" i="6"/>
  <c r="D99" i="6"/>
  <c r="E99" i="6" s="1"/>
  <c r="F99" i="6" s="1"/>
  <c r="E98" i="6"/>
  <c r="F98" i="6" s="1"/>
  <c r="D98" i="6"/>
  <c r="D97" i="6"/>
  <c r="E97" i="6" s="1"/>
  <c r="F97" i="6" s="1"/>
  <c r="E96" i="6"/>
  <c r="F96" i="6" s="1"/>
  <c r="D96" i="6"/>
  <c r="D95" i="6"/>
  <c r="E95" i="6" s="1"/>
  <c r="F95" i="6" s="1"/>
  <c r="D94" i="6"/>
  <c r="E94" i="6" s="1"/>
  <c r="F94" i="6" s="1"/>
  <c r="D93" i="6"/>
  <c r="E93" i="6" s="1"/>
  <c r="F93" i="6" s="1"/>
  <c r="E92" i="6"/>
  <c r="F92" i="6" s="1"/>
  <c r="D92" i="6"/>
  <c r="D91" i="6"/>
  <c r="E91" i="6" s="1"/>
  <c r="F91" i="6" s="1"/>
  <c r="E90" i="6"/>
  <c r="F90" i="6" s="1"/>
  <c r="D90" i="6"/>
  <c r="D89" i="6"/>
  <c r="E89" i="6" s="1"/>
  <c r="F89" i="6" s="1"/>
  <c r="E88" i="6"/>
  <c r="F88" i="6" s="1"/>
  <c r="D88" i="6"/>
  <c r="D87" i="6"/>
  <c r="E87" i="6" s="1"/>
  <c r="F87" i="6" s="1"/>
  <c r="D86" i="6"/>
  <c r="E86" i="6" s="1"/>
  <c r="F86" i="6" s="1"/>
  <c r="D85" i="6"/>
  <c r="E85" i="6" s="1"/>
  <c r="F85" i="6" s="1"/>
  <c r="E84" i="6"/>
  <c r="F84" i="6" s="1"/>
  <c r="D84" i="6"/>
  <c r="D83" i="6"/>
  <c r="E83" i="6" s="1"/>
  <c r="F83" i="6" s="1"/>
  <c r="E82" i="6"/>
  <c r="F82" i="6" s="1"/>
  <c r="D82" i="6"/>
  <c r="D81" i="6"/>
  <c r="E81" i="6" s="1"/>
  <c r="F81" i="6" s="1"/>
  <c r="D80" i="6"/>
  <c r="E80" i="6" s="1"/>
  <c r="F80" i="6" s="1"/>
  <c r="D79" i="6"/>
  <c r="E79" i="6" s="1"/>
  <c r="F79" i="6" s="1"/>
  <c r="D78" i="6"/>
  <c r="E78" i="6" s="1"/>
  <c r="F78" i="6" s="1"/>
  <c r="D77" i="6"/>
  <c r="E77" i="6" s="1"/>
  <c r="F77" i="6" s="1"/>
  <c r="E76" i="6"/>
  <c r="F76" i="6" s="1"/>
  <c r="D76" i="6"/>
  <c r="D75" i="6"/>
  <c r="E75" i="6" s="1"/>
  <c r="F75" i="6" s="1"/>
  <c r="D74" i="6"/>
  <c r="E74" i="6" s="1"/>
  <c r="F74" i="6" s="1"/>
  <c r="D73" i="6"/>
  <c r="E73" i="6" s="1"/>
  <c r="F73" i="6" s="1"/>
  <c r="E72" i="6"/>
  <c r="F72" i="6" s="1"/>
  <c r="D72" i="6"/>
  <c r="D71" i="6"/>
  <c r="E71" i="6" s="1"/>
  <c r="F71" i="6" s="1"/>
  <c r="D70" i="6"/>
  <c r="E70" i="6" s="1"/>
  <c r="F70" i="6" s="1"/>
  <c r="D69" i="6"/>
  <c r="E69" i="6" s="1"/>
  <c r="F69" i="6" s="1"/>
  <c r="E68" i="6"/>
  <c r="F68" i="6" s="1"/>
  <c r="D68" i="6"/>
  <c r="D67" i="6"/>
  <c r="E67" i="6" s="1"/>
  <c r="F67" i="6" s="1"/>
  <c r="E66" i="6"/>
  <c r="F66" i="6" s="1"/>
  <c r="D66" i="6"/>
  <c r="D65" i="6"/>
  <c r="E65" i="6" s="1"/>
  <c r="F65" i="6" s="1"/>
  <c r="E64" i="6"/>
  <c r="F64" i="6" s="1"/>
  <c r="D64" i="6"/>
  <c r="D63" i="6"/>
  <c r="E63" i="6" s="1"/>
  <c r="F63" i="6" s="1"/>
  <c r="D62" i="6"/>
  <c r="E62" i="6" s="1"/>
  <c r="F62" i="6" s="1"/>
  <c r="D61" i="6"/>
  <c r="E61" i="6" s="1"/>
  <c r="F61" i="6" s="1"/>
  <c r="E60" i="6"/>
  <c r="F60" i="6" s="1"/>
  <c r="D60" i="6"/>
  <c r="D59" i="6"/>
  <c r="E59" i="6" s="1"/>
  <c r="F59" i="6" s="1"/>
  <c r="E58" i="6"/>
  <c r="F58" i="6" s="1"/>
  <c r="D58" i="6"/>
  <c r="D57" i="6"/>
  <c r="E57" i="6" s="1"/>
  <c r="F57" i="6" s="1"/>
  <c r="E56" i="6"/>
  <c r="F56" i="6" s="1"/>
  <c r="D56" i="6"/>
  <c r="D55" i="6"/>
  <c r="E55" i="6" s="1"/>
  <c r="F55" i="6" s="1"/>
  <c r="D54" i="6"/>
  <c r="E54" i="6" s="1"/>
  <c r="F54" i="6" s="1"/>
  <c r="D53" i="6"/>
  <c r="E53" i="6" s="1"/>
  <c r="F53" i="6" s="1"/>
  <c r="E52" i="6"/>
  <c r="F52" i="6" s="1"/>
  <c r="D52" i="6"/>
  <c r="D51" i="6"/>
  <c r="E51" i="6" s="1"/>
  <c r="F51" i="6" s="1"/>
  <c r="E50" i="6"/>
  <c r="F50" i="6" s="1"/>
  <c r="D50" i="6"/>
  <c r="D49" i="6"/>
  <c r="E49" i="6" s="1"/>
  <c r="F49" i="6" s="1"/>
  <c r="D48" i="6"/>
  <c r="E48" i="6" s="1"/>
  <c r="F48" i="6" s="1"/>
  <c r="D47" i="6"/>
  <c r="E47" i="6" s="1"/>
  <c r="F47" i="6" s="1"/>
  <c r="D46" i="6"/>
  <c r="E46" i="6" s="1"/>
  <c r="F46" i="6" s="1"/>
  <c r="D45" i="6"/>
  <c r="E45" i="6" s="1"/>
  <c r="F45" i="6" s="1"/>
  <c r="E44" i="6"/>
  <c r="F44" i="6" s="1"/>
  <c r="D44" i="6"/>
  <c r="D43" i="6"/>
  <c r="E43" i="6" s="1"/>
  <c r="F43" i="6" s="1"/>
  <c r="D42" i="6"/>
  <c r="E42" i="6" s="1"/>
  <c r="F42" i="6" s="1"/>
  <c r="D41" i="6"/>
  <c r="E41" i="6" s="1"/>
  <c r="F41" i="6" s="1"/>
  <c r="E40" i="6"/>
  <c r="F40" i="6" s="1"/>
  <c r="D40" i="6"/>
  <c r="D39" i="6"/>
  <c r="E39" i="6" s="1"/>
  <c r="F39" i="6" s="1"/>
  <c r="D38" i="6"/>
  <c r="E38" i="6" s="1"/>
  <c r="F38" i="6" s="1"/>
  <c r="D37" i="6"/>
  <c r="E37" i="6" s="1"/>
  <c r="F37" i="6" s="1"/>
  <c r="E36" i="6"/>
  <c r="F36" i="6" s="1"/>
  <c r="D36" i="6"/>
  <c r="D35" i="6"/>
  <c r="E35" i="6" s="1"/>
  <c r="F35" i="6" s="1"/>
  <c r="E34" i="6"/>
  <c r="F34" i="6" s="1"/>
  <c r="D34" i="6"/>
  <c r="D33" i="6"/>
  <c r="E33" i="6" s="1"/>
  <c r="F33" i="6" s="1"/>
  <c r="E32" i="6"/>
  <c r="F32" i="6" s="1"/>
  <c r="D32" i="6"/>
  <c r="D31" i="6"/>
  <c r="E31" i="6" s="1"/>
  <c r="F31" i="6" s="1"/>
  <c r="E30" i="6"/>
  <c r="F30" i="6" s="1"/>
  <c r="D30" i="6"/>
  <c r="D29" i="6"/>
  <c r="E29" i="6" s="1"/>
  <c r="F29" i="6" s="1"/>
  <c r="D28" i="6"/>
  <c r="E28" i="6" s="1"/>
  <c r="F28" i="6" s="1"/>
  <c r="D27" i="6"/>
  <c r="E27" i="6" s="1"/>
  <c r="F27" i="6" s="1"/>
  <c r="E26" i="6"/>
  <c r="F26" i="6" s="1"/>
  <c r="D26" i="6"/>
  <c r="D25" i="6"/>
  <c r="E25" i="6" s="1"/>
  <c r="F25" i="6" s="1"/>
  <c r="E24" i="6"/>
  <c r="F24" i="6" s="1"/>
  <c r="D24" i="6"/>
  <c r="D23" i="6"/>
  <c r="E23" i="6" s="1"/>
  <c r="F23" i="6" s="1"/>
  <c r="E22" i="6"/>
  <c r="F22" i="6" s="1"/>
  <c r="D22" i="6"/>
  <c r="D21" i="6"/>
  <c r="E21" i="6" s="1"/>
  <c r="F21" i="6" s="1"/>
  <c r="D20" i="6"/>
  <c r="E20" i="6" s="1"/>
  <c r="F20" i="6" s="1"/>
  <c r="D19" i="6"/>
  <c r="E19" i="6" s="1"/>
  <c r="F19" i="6" s="1"/>
  <c r="E18" i="6"/>
  <c r="F18" i="6" s="1"/>
  <c r="D18" i="6"/>
  <c r="D17" i="6"/>
  <c r="E17" i="6" s="1"/>
  <c r="F17" i="6" s="1"/>
  <c r="E16" i="6"/>
  <c r="F16" i="6" s="1"/>
  <c r="D16" i="6"/>
  <c r="D15" i="6"/>
  <c r="E15" i="6" s="1"/>
  <c r="F15" i="6" s="1"/>
  <c r="E14" i="6"/>
  <c r="F14" i="6" s="1"/>
  <c r="D14" i="6"/>
  <c r="D13" i="6"/>
  <c r="E13" i="6" s="1"/>
  <c r="F13" i="6" s="1"/>
  <c r="D12" i="6"/>
  <c r="E12" i="6" s="1"/>
  <c r="F12" i="6" s="1"/>
  <c r="D11" i="6"/>
  <c r="E11" i="6" s="1"/>
  <c r="F11" i="6" s="1"/>
  <c r="E10" i="6"/>
  <c r="F10" i="6" s="1"/>
  <c r="D10" i="6"/>
  <c r="D9" i="6"/>
  <c r="E9" i="6" s="1"/>
  <c r="F9" i="6" s="1"/>
  <c r="E8" i="6"/>
  <c r="F8" i="6" s="1"/>
  <c r="D8" i="6"/>
  <c r="D7" i="6"/>
  <c r="E7" i="6" s="1"/>
  <c r="F7" i="6" s="1"/>
  <c r="E6" i="6"/>
  <c r="F6" i="6" s="1"/>
  <c r="D6" i="6"/>
  <c r="C4" i="5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J36" i="1"/>
  <c r="I36" i="1"/>
  <c r="C36" i="1"/>
  <c r="G36" i="1" s="1"/>
  <c r="N35" i="1"/>
  <c r="M35" i="1"/>
  <c r="J35" i="1"/>
  <c r="I35" i="1"/>
  <c r="C35" i="1"/>
  <c r="G35" i="1" s="1"/>
  <c r="N34" i="1"/>
  <c r="M34" i="1"/>
  <c r="J34" i="1"/>
  <c r="I34" i="1"/>
  <c r="C34" i="1"/>
  <c r="G34" i="1" s="1"/>
  <c r="N33" i="1"/>
  <c r="M33" i="1"/>
  <c r="J33" i="1"/>
  <c r="I33" i="1"/>
  <c r="C33" i="1"/>
  <c r="G33" i="1" s="1"/>
  <c r="N32" i="1"/>
  <c r="M32" i="1"/>
  <c r="J32" i="1"/>
  <c r="I32" i="1"/>
  <c r="C32" i="1"/>
  <c r="G32" i="1" s="1"/>
  <c r="N31" i="1"/>
  <c r="M31" i="1"/>
  <c r="J31" i="1"/>
  <c r="I31" i="1"/>
  <c r="C31" i="1"/>
  <c r="G31" i="1" s="1"/>
  <c r="N30" i="1"/>
  <c r="M30" i="1"/>
  <c r="J30" i="1"/>
  <c r="I30" i="1"/>
  <c r="C30" i="1"/>
  <c r="G30" i="1" s="1"/>
  <c r="N29" i="1"/>
  <c r="M29" i="1"/>
  <c r="J29" i="1"/>
  <c r="I29" i="1"/>
  <c r="C29" i="1"/>
  <c r="G29" i="1" s="1"/>
  <c r="N28" i="1"/>
  <c r="M28" i="1"/>
  <c r="J28" i="1"/>
  <c r="I28" i="1"/>
  <c r="C28" i="1"/>
  <c r="G28" i="1" s="1"/>
  <c r="G78" i="7" l="1"/>
  <c r="G70" i="7"/>
  <c r="K83" i="7"/>
  <c r="G76" i="7"/>
  <c r="K89" i="7"/>
  <c r="K90" i="7"/>
  <c r="K101" i="7"/>
  <c r="G94" i="7"/>
  <c r="K81" i="7"/>
  <c r="K82" i="7"/>
  <c r="K93" i="7"/>
  <c r="K94" i="7"/>
  <c r="G88" i="7"/>
  <c r="K100" i="7"/>
  <c r="G104" i="7"/>
  <c r="K85" i="7"/>
  <c r="K86" i="7"/>
  <c r="G80" i="7"/>
  <c r="G86" i="7"/>
  <c r="K99" i="7"/>
  <c r="G102" i="7"/>
  <c r="K97" i="7"/>
  <c r="K98" i="7"/>
  <c r="G92" i="7"/>
  <c r="K105" i="7"/>
  <c r="G100" i="7"/>
  <c r="J105" i="7"/>
  <c r="K79" i="7"/>
  <c r="K80" i="7"/>
  <c r="G74" i="7"/>
  <c r="K87" i="7"/>
  <c r="K88" i="7"/>
  <c r="G82" i="7"/>
  <c r="K95" i="7"/>
  <c r="K96" i="7"/>
  <c r="G90" i="7"/>
  <c r="K103" i="7"/>
  <c r="K104" i="7"/>
  <c r="G98" i="7"/>
  <c r="G44" i="7"/>
  <c r="F44" i="7"/>
  <c r="G46" i="7"/>
  <c r="F46" i="7"/>
  <c r="G7" i="7"/>
  <c r="G8" i="7"/>
  <c r="G9" i="7"/>
  <c r="G10" i="7"/>
  <c r="G11" i="7"/>
  <c r="G12" i="7"/>
  <c r="G13" i="7"/>
  <c r="G14" i="7"/>
  <c r="G15" i="7"/>
  <c r="K15" i="7"/>
  <c r="G16" i="7"/>
  <c r="K16" i="7"/>
  <c r="G17" i="7"/>
  <c r="K17" i="7"/>
  <c r="G18" i="7"/>
  <c r="K18" i="7"/>
  <c r="G19" i="7"/>
  <c r="K19" i="7"/>
  <c r="G20" i="7"/>
  <c r="K20" i="7"/>
  <c r="G21" i="7"/>
  <c r="K21" i="7"/>
  <c r="G22" i="7"/>
  <c r="K22" i="7"/>
  <c r="G23" i="7"/>
  <c r="K23" i="7"/>
  <c r="G24" i="7"/>
  <c r="K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5" i="7"/>
  <c r="J46" i="7"/>
  <c r="G47" i="7"/>
  <c r="G48" i="7"/>
  <c r="G49" i="7"/>
  <c r="G50" i="7"/>
  <c r="G51" i="7"/>
  <c r="G52" i="7"/>
  <c r="G53" i="7"/>
  <c r="K53" i="7"/>
  <c r="G54" i="7"/>
  <c r="G55" i="7"/>
  <c r="K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J68" i="7"/>
  <c r="J70" i="7"/>
  <c r="J72" i="7"/>
  <c r="J74" i="7"/>
  <c r="J76" i="7"/>
  <c r="J78" i="7"/>
  <c r="J80" i="7"/>
  <c r="J82" i="7"/>
  <c r="J84" i="7"/>
  <c r="J86" i="7"/>
  <c r="J88" i="7"/>
  <c r="J90" i="7"/>
  <c r="J92" i="7"/>
  <c r="J94" i="7"/>
  <c r="J96" i="7"/>
  <c r="J98" i="7"/>
  <c r="J100" i="7"/>
  <c r="J102" i="7"/>
  <c r="J10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5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F68" i="7"/>
  <c r="G69" i="7"/>
  <c r="J69" i="7"/>
  <c r="F70" i="7"/>
  <c r="G71" i="7"/>
  <c r="J71" i="7"/>
  <c r="F72" i="7"/>
  <c r="G73" i="7"/>
  <c r="J73" i="7"/>
  <c r="F74" i="7"/>
  <c r="G75" i="7"/>
  <c r="J75" i="7"/>
  <c r="F76" i="7"/>
  <c r="G77" i="7"/>
  <c r="J77" i="7"/>
  <c r="F78" i="7"/>
  <c r="G79" i="7"/>
  <c r="J79" i="7"/>
  <c r="F80" i="7"/>
  <c r="G81" i="7"/>
  <c r="J81" i="7"/>
  <c r="F82" i="7"/>
  <c r="G83" i="7"/>
  <c r="J83" i="7"/>
  <c r="F84" i="7"/>
  <c r="G85" i="7"/>
  <c r="J85" i="7"/>
  <c r="F86" i="7"/>
  <c r="G87" i="7"/>
  <c r="J87" i="7"/>
  <c r="F88" i="7"/>
  <c r="G89" i="7"/>
  <c r="J89" i="7"/>
  <c r="F90" i="7"/>
  <c r="G91" i="7"/>
  <c r="J91" i="7"/>
  <c r="F92" i="7"/>
  <c r="G93" i="7"/>
  <c r="J93" i="7"/>
  <c r="F94" i="7"/>
  <c r="G95" i="7"/>
  <c r="J95" i="7"/>
  <c r="F96" i="7"/>
  <c r="G97" i="7"/>
  <c r="J97" i="7"/>
  <c r="F98" i="7"/>
  <c r="G99" i="7"/>
  <c r="J99" i="7"/>
  <c r="F100" i="7"/>
  <c r="G101" i="7"/>
  <c r="J101" i="7"/>
  <c r="F102" i="7"/>
  <c r="G103" i="7"/>
  <c r="J103" i="7"/>
  <c r="F104" i="7"/>
  <c r="G105" i="7"/>
  <c r="C25" i="1"/>
  <c r="B28" i="1"/>
  <c r="B29" i="1"/>
  <c r="B30" i="1"/>
  <c r="B31" i="1"/>
  <c r="B32" i="1"/>
  <c r="B33" i="1"/>
  <c r="B34" i="1"/>
  <c r="B35" i="1"/>
  <c r="B36" i="1"/>
  <c r="E35" i="1" l="1"/>
  <c r="D35" i="1" s="1"/>
  <c r="E33" i="1"/>
  <c r="D33" i="1" s="1"/>
  <c r="E31" i="1"/>
  <c r="D31" i="1" s="1"/>
  <c r="E29" i="1"/>
  <c r="D29" i="1" s="1"/>
  <c r="E36" i="1"/>
  <c r="D36" i="1" s="1"/>
  <c r="E34" i="1"/>
  <c r="D34" i="1" s="1"/>
  <c r="E32" i="1"/>
  <c r="D32" i="1" s="1"/>
  <c r="E30" i="1"/>
  <c r="D30" i="1" s="1"/>
  <c r="E28" i="1"/>
  <c r="D28" i="1" s="1"/>
  <c r="F35" i="1" l="1"/>
  <c r="F28" i="1"/>
  <c r="F30" i="1"/>
  <c r="F32" i="1"/>
  <c r="F34" i="1"/>
  <c r="F36" i="1"/>
  <c r="F29" i="1"/>
  <c r="F31" i="1"/>
  <c r="F33" i="1"/>
</calcChain>
</file>

<file path=xl/sharedStrings.xml><?xml version="1.0" encoding="utf-8"?>
<sst xmlns="http://schemas.openxmlformats.org/spreadsheetml/2006/main" count="52" uniqueCount="34">
  <si>
    <t xml:space="preserve">Press F9 repeatedly to get different synthesized data sets.  </t>
  </si>
  <si>
    <t>Observe how often data points are within their 90% confidence levels of the true CDF.</t>
  </si>
  <si>
    <t>mean</t>
  </si>
  <si>
    <t>stdev</t>
  </si>
  <si>
    <t>count</t>
  </si>
  <si>
    <t>Rank</t>
  </si>
  <si>
    <t>Data</t>
  </si>
  <si>
    <t>actual</t>
  </si>
  <si>
    <t>probit</t>
  </si>
  <si>
    <t>calc x</t>
  </si>
  <si>
    <t>CDF</t>
  </si>
  <si>
    <t>Make a CDF plot of this data</t>
  </si>
  <si>
    <t>Calculate H, S, and F.  (For H, use a sum to approximate the integral.)  Plot h, S, and F vs. age.</t>
  </si>
  <si>
    <t>Mortality rate (hazard function)</t>
  </si>
  <si>
    <t>Cumulative hazard function</t>
  </si>
  <si>
    <t>Cumulative survival function</t>
  </si>
  <si>
    <t>Cumulative  fail    function</t>
  </si>
  <si>
    <t>Age</t>
  </si>
  <si>
    <t>h(t)</t>
  </si>
  <si>
    <t>H(t)</t>
  </si>
  <si>
    <t>S(t)</t>
  </si>
  <si>
    <t>F(t)</t>
  </si>
  <si>
    <t>d ln S(t) / dt</t>
  </si>
  <si>
    <t>AFR (FIT)</t>
  </si>
  <si>
    <t>h(t) (FIT)</t>
  </si>
  <si>
    <t>Age Range</t>
  </si>
  <si>
    <t>6-15</t>
  </si>
  <si>
    <t>71-80</t>
  </si>
  <si>
    <t>91-100</t>
  </si>
  <si>
    <t>1-100</t>
  </si>
  <si>
    <t>Exercise 2.1 – Median Rank Demo</t>
  </si>
  <si>
    <t>Exercise 2.2 – CDF Plot</t>
  </si>
  <si>
    <t>Exercise 2.3a – Human Mortality</t>
  </si>
  <si>
    <t>Exercises 2.3b,c – Human Mortality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</si>
</sst>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6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1" applyAlignment="1">
      <alignment horizontal="right"/>
    </xf>
    <xf numFmtId="0" fontId="1" fillId="0" borderId="0" xfId="1" applyBorder="1" applyAlignment="1"/>
    <xf numFmtId="0" fontId="1" fillId="0" borderId="0" xfId="1" applyBorder="1" applyAlignment="1">
      <alignment horizontal="center"/>
    </xf>
    <xf numFmtId="0" fontId="1" fillId="0" borderId="0" xfId="1" applyFont="1"/>
    <xf numFmtId="0" fontId="3" fillId="2" borderId="0" xfId="1" applyFont="1" applyFill="1" applyAlignment="1">
      <alignment horizontal="center"/>
    </xf>
    <xf numFmtId="0" fontId="1" fillId="0" borderId="0" xfId="1" applyNumberFormat="1"/>
    <xf numFmtId="0" fontId="1" fillId="0" borderId="0" xfId="1" applyNumberFormat="1" applyFill="1"/>
    <xf numFmtId="0" fontId="1" fillId="0" borderId="0" xfId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3" fillId="2" borderId="0" xfId="1" applyNumberFormat="1" applyFont="1" applyFill="1" applyAlignment="1">
      <alignment horizontal="center"/>
    </xf>
    <xf numFmtId="3" fontId="1" fillId="3" borderId="0" xfId="1" applyNumberFormat="1" applyFill="1"/>
    <xf numFmtId="3" fontId="1" fillId="0" borderId="0" xfId="1" applyNumberFormat="1" applyFill="1"/>
    <xf numFmtId="3" fontId="1" fillId="0" borderId="0" xfId="1" applyNumberFormat="1"/>
    <xf numFmtId="0" fontId="3" fillId="2" borderId="1" xfId="1" applyFont="1" applyFill="1" applyBorder="1"/>
    <xf numFmtId="0" fontId="1" fillId="0" borderId="0" xfId="1" applyFont="1" applyFill="1" applyBorder="1" applyAlignment="1"/>
    <xf numFmtId="0" fontId="1" fillId="0" borderId="0" xfId="1" quotePrefix="1"/>
    <xf numFmtId="0" fontId="3" fillId="0" borderId="0" xfId="1" applyFont="1" applyFill="1" applyAlignment="1">
      <alignment horizontal="center" wrapText="1"/>
    </xf>
    <xf numFmtId="0" fontId="3" fillId="0" borderId="0" xfId="1" applyNumberFormat="1" applyFont="1" applyFill="1" applyAlignment="1">
      <alignment horizontal="center"/>
    </xf>
    <xf numFmtId="0" fontId="1" fillId="0" borderId="0" xfId="1" applyFill="1"/>
    <xf numFmtId="0" fontId="1" fillId="0" borderId="0" xfId="1" applyFont="1" applyFill="1" applyBorder="1"/>
    <xf numFmtId="0" fontId="1" fillId="0" borderId="0" xfId="1" quotePrefix="1" applyFont="1" applyFill="1" applyBorder="1"/>
    <xf numFmtId="3" fontId="1" fillId="0" borderId="0" xfId="1" applyNumberFormat="1" applyFont="1" applyFill="1" applyBorder="1"/>
    <xf numFmtId="0" fontId="1" fillId="0" borderId="0" xfId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164523053747663"/>
          <c:y val="4.7379178927115392E-2"/>
          <c:w val="0.41737897289511666"/>
          <c:h val="0.766450505473891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 2.1'!$E$27</c:f>
              <c:strCache>
                <c:ptCount val="1"/>
                <c:pt idx="0">
                  <c:v>0.5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</c:marker>
          <c:errBars>
            <c:errDir val="y"/>
            <c:errBarType val="both"/>
            <c:errValType val="cust"/>
            <c:noEndCap val="0"/>
            <c:plus>
              <c:numRef>
                <c:f>'Ex 2.1'!$F$28:$F$36</c:f>
                <c:numCache>
                  <c:formatCode>General</c:formatCode>
                  <c:ptCount val="9"/>
                  <c:pt idx="0">
                    <c:v>0.22433433682330539</c:v>
                  </c:pt>
                  <c:pt idx="1">
                    <c:v>0.24951593505107339</c:v>
                  </c:pt>
                  <c:pt idx="2">
                    <c:v>0.26197380124566721</c:v>
                  </c:pt>
                  <c:pt idx="3">
                    <c:v>0.20900354785040387</c:v>
                  </c:pt>
                  <c:pt idx="4">
                    <c:v>0.24863237259182269</c:v>
                  </c:pt>
                  <c:pt idx="5">
                    <c:v>0.18848985458350698</c:v>
                  </c:pt>
                  <c:pt idx="6">
                    <c:v>0.26340498148382741</c:v>
                  </c:pt>
                  <c:pt idx="7">
                    <c:v>6.8442242724661484E-2</c:v>
                  </c:pt>
                  <c:pt idx="8">
                    <c:v>0.1385964444733645</c:v>
                  </c:pt>
                </c:numCache>
              </c:numRef>
            </c:plus>
            <c:minus>
              <c:numRef>
                <c:f>'Ex 2.1'!$D$28:$D$36</c:f>
                <c:numCache>
                  <c:formatCode>General</c:formatCode>
                  <c:ptCount val="9"/>
                  <c:pt idx="0">
                    <c:v>0.26197380124566738</c:v>
                  </c:pt>
                  <c:pt idx="1">
                    <c:v>0.13859644447336456</c:v>
                  </c:pt>
                  <c:pt idx="2">
                    <c:v>0.22433433682330553</c:v>
                  </c:pt>
                  <c:pt idx="3">
                    <c:v>6.8442242724661512E-2</c:v>
                  </c:pt>
                  <c:pt idx="4">
                    <c:v>0.24863237259182275</c:v>
                  </c:pt>
                  <c:pt idx="5">
                    <c:v>0.26340498148382746</c:v>
                  </c:pt>
                  <c:pt idx="6">
                    <c:v>0.18848985458350698</c:v>
                  </c:pt>
                  <c:pt idx="7">
                    <c:v>0.20900354785040398</c:v>
                  </c:pt>
                  <c:pt idx="8">
                    <c:v>0.2495159350510735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'Ex 2.1'!$B$28:$B$36</c:f>
              <c:numCache>
                <c:formatCode>General</c:formatCode>
                <c:ptCount val="9"/>
                <c:pt idx="0">
                  <c:v>6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5</c:v>
                </c:pt>
                <c:pt idx="5">
                  <c:v>7</c:v>
                </c:pt>
                <c:pt idx="6">
                  <c:v>3</c:v>
                </c:pt>
                <c:pt idx="7">
                  <c:v>9</c:v>
                </c:pt>
                <c:pt idx="8">
                  <c:v>8</c:v>
                </c:pt>
              </c:numCache>
            </c:numRef>
          </c:xVal>
          <c:yVal>
            <c:numRef>
              <c:f>'Ex 2.1'!$E$28:$E$36</c:f>
              <c:numCache>
                <c:formatCode>General</c:formatCode>
                <c:ptCount val="9"/>
                <c:pt idx="0">
                  <c:v>0.60691516718937055</c:v>
                </c:pt>
                <c:pt idx="1">
                  <c:v>0.17961961198036103</c:v>
                </c:pt>
                <c:pt idx="2">
                  <c:v>0.3930848328106295</c:v>
                </c:pt>
                <c:pt idx="3">
                  <c:v>7.4125287712709556E-2</c:v>
                </c:pt>
                <c:pt idx="4">
                  <c:v>0.5</c:v>
                </c:pt>
                <c:pt idx="5">
                  <c:v>0.71376333197721731</c:v>
                </c:pt>
                <c:pt idx="6">
                  <c:v>0.28623666802278269</c:v>
                </c:pt>
                <c:pt idx="7">
                  <c:v>0.92587471228729046</c:v>
                </c:pt>
                <c:pt idx="8">
                  <c:v>0.82038038801963897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430528"/>
        <c:axId val="257445888"/>
      </c:scatterChart>
      <c:valAx>
        <c:axId val="287430528"/>
        <c:scaling>
          <c:orientation val="minMax"/>
          <c:max val="10"/>
          <c:min val="0"/>
        </c:scaling>
        <c:delete val="1"/>
        <c:axPos val="b"/>
        <c:numFmt formatCode="General" sourceLinked="1"/>
        <c:majorTickMark val="out"/>
        <c:minorTickMark val="none"/>
        <c:tickLblPos val="none"/>
        <c:crossAx val="257445888"/>
        <c:crosses val="autoZero"/>
        <c:crossBetween val="midCat"/>
        <c:majorUnit val="5"/>
      </c:valAx>
      <c:valAx>
        <c:axId val="25744588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CDF</a:t>
                </a:r>
              </a:p>
            </c:rich>
          </c:tx>
          <c:layout>
            <c:manualLayout>
              <c:xMode val="edge"/>
              <c:yMode val="edge"/>
              <c:x val="1.4763778383364025E-2"/>
              <c:y val="0.404466281119870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8743052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Human Mortality Rate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'Ex 2.3b,c'!$B$6:$B$105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2.3b,c'!$C$6:$C$105</c:f>
              <c:numCache>
                <c:formatCode>General</c:formatCode>
                <c:ptCount val="100"/>
                <c:pt idx="0">
                  <c:v>7.0600000000000003E-3</c:v>
                </c:pt>
                <c:pt idx="1">
                  <c:v>5.2999999999999998E-4</c:v>
                </c:pt>
                <c:pt idx="2">
                  <c:v>3.6000000000000002E-4</c:v>
                </c:pt>
                <c:pt idx="3">
                  <c:v>2.7E-4</c:v>
                </c:pt>
                <c:pt idx="4">
                  <c:v>2.2000000000000001E-4</c:v>
                </c:pt>
                <c:pt idx="5">
                  <c:v>2.0000000000000001E-4</c:v>
                </c:pt>
                <c:pt idx="6">
                  <c:v>1.9000000000000001E-4</c:v>
                </c:pt>
                <c:pt idx="7">
                  <c:v>1.8000000000000001E-4</c:v>
                </c:pt>
                <c:pt idx="8">
                  <c:v>1.6000000000000001E-4</c:v>
                </c:pt>
                <c:pt idx="9">
                  <c:v>1.3999999999999999E-4</c:v>
                </c:pt>
                <c:pt idx="10">
                  <c:v>1.2999999999999999E-4</c:v>
                </c:pt>
                <c:pt idx="11">
                  <c:v>1.2999999999999999E-4</c:v>
                </c:pt>
                <c:pt idx="12">
                  <c:v>1.7000000000000001E-4</c:v>
                </c:pt>
                <c:pt idx="13">
                  <c:v>2.5999999999999998E-4</c:v>
                </c:pt>
                <c:pt idx="14">
                  <c:v>3.8000000000000002E-4</c:v>
                </c:pt>
                <c:pt idx="15">
                  <c:v>5.1000000000000004E-4</c:v>
                </c:pt>
                <c:pt idx="16">
                  <c:v>6.3000000000000003E-4</c:v>
                </c:pt>
                <c:pt idx="17">
                  <c:v>7.2999999999999996E-4</c:v>
                </c:pt>
                <c:pt idx="18">
                  <c:v>7.9000000000000001E-4</c:v>
                </c:pt>
                <c:pt idx="19">
                  <c:v>8.4000000000000003E-4</c:v>
                </c:pt>
                <c:pt idx="20">
                  <c:v>8.8000000000000003E-4</c:v>
                </c:pt>
                <c:pt idx="21">
                  <c:v>9.2000000000000003E-4</c:v>
                </c:pt>
                <c:pt idx="22">
                  <c:v>9.6000000000000002E-4</c:v>
                </c:pt>
                <c:pt idx="23">
                  <c:v>9.7000000000000005E-4</c:v>
                </c:pt>
                <c:pt idx="24">
                  <c:v>9.6000000000000002E-4</c:v>
                </c:pt>
                <c:pt idx="25">
                  <c:v>9.5E-4</c:v>
                </c:pt>
                <c:pt idx="26">
                  <c:v>9.5E-4</c:v>
                </c:pt>
                <c:pt idx="27">
                  <c:v>9.6000000000000002E-4</c:v>
                </c:pt>
                <c:pt idx="28">
                  <c:v>9.7999999999999997E-4</c:v>
                </c:pt>
                <c:pt idx="29">
                  <c:v>1.0200000000000001E-3</c:v>
                </c:pt>
                <c:pt idx="30">
                  <c:v>1.06E-3</c:v>
                </c:pt>
                <c:pt idx="31">
                  <c:v>1.1100000000000001E-3</c:v>
                </c:pt>
                <c:pt idx="32">
                  <c:v>1.17E-3</c:v>
                </c:pt>
                <c:pt idx="33">
                  <c:v>1.24E-3</c:v>
                </c:pt>
                <c:pt idx="34">
                  <c:v>1.33E-3</c:v>
                </c:pt>
                <c:pt idx="35">
                  <c:v>1.42E-3</c:v>
                </c:pt>
                <c:pt idx="36">
                  <c:v>1.5100000000000001E-3</c:v>
                </c:pt>
                <c:pt idx="37">
                  <c:v>1.6100000000000001E-3</c:v>
                </c:pt>
                <c:pt idx="38">
                  <c:v>1.73E-3</c:v>
                </c:pt>
                <c:pt idx="39">
                  <c:v>1.8699999999999999E-3</c:v>
                </c:pt>
                <c:pt idx="40">
                  <c:v>2.0100000000000001E-3</c:v>
                </c:pt>
                <c:pt idx="41">
                  <c:v>2.1700000000000001E-3</c:v>
                </c:pt>
                <c:pt idx="42">
                  <c:v>2.3400000000000001E-3</c:v>
                </c:pt>
                <c:pt idx="43">
                  <c:v>2.5300000000000001E-3</c:v>
                </c:pt>
                <c:pt idx="44">
                  <c:v>2.7399999999999998E-3</c:v>
                </c:pt>
                <c:pt idx="45">
                  <c:v>2.99E-3</c:v>
                </c:pt>
                <c:pt idx="46">
                  <c:v>3.2499999999999999E-3</c:v>
                </c:pt>
                <c:pt idx="47">
                  <c:v>3.5300000000000002E-3</c:v>
                </c:pt>
                <c:pt idx="48">
                  <c:v>3.81E-3</c:v>
                </c:pt>
                <c:pt idx="49">
                  <c:v>4.0899999999999999E-3</c:v>
                </c:pt>
                <c:pt idx="50">
                  <c:v>4.3899999999999998E-3</c:v>
                </c:pt>
                <c:pt idx="51">
                  <c:v>4.7299999999999998E-3</c:v>
                </c:pt>
                <c:pt idx="52">
                  <c:v>5.1200000000000004E-3</c:v>
                </c:pt>
                <c:pt idx="53">
                  <c:v>5.5700000000000003E-3</c:v>
                </c:pt>
                <c:pt idx="54">
                  <c:v>6.1000000000000004E-3</c:v>
                </c:pt>
                <c:pt idx="55">
                  <c:v>6.7299999999999999E-3</c:v>
                </c:pt>
                <c:pt idx="56">
                  <c:v>7.4200000000000004E-3</c:v>
                </c:pt>
                <c:pt idx="57">
                  <c:v>8.1600000000000006E-3</c:v>
                </c:pt>
                <c:pt idx="58">
                  <c:v>8.9200000000000008E-3</c:v>
                </c:pt>
                <c:pt idx="59">
                  <c:v>9.7099999999999999E-3</c:v>
                </c:pt>
                <c:pt idx="60">
                  <c:v>1.0580000000000001E-2</c:v>
                </c:pt>
                <c:pt idx="61">
                  <c:v>1.157E-2</c:v>
                </c:pt>
                <c:pt idx="62">
                  <c:v>1.265E-2</c:v>
                </c:pt>
                <c:pt idx="63">
                  <c:v>1.383E-2</c:v>
                </c:pt>
                <c:pt idx="64">
                  <c:v>1.5089999999999999E-2</c:v>
                </c:pt>
                <c:pt idx="65">
                  <c:v>1.6410000000000001E-2</c:v>
                </c:pt>
                <c:pt idx="66">
                  <c:v>1.7819999999999999E-2</c:v>
                </c:pt>
                <c:pt idx="67">
                  <c:v>1.941E-2</c:v>
                </c:pt>
                <c:pt idx="68">
                  <c:v>2.1229999999999999E-2</c:v>
                </c:pt>
                <c:pt idx="69">
                  <c:v>2.3230000000000001E-2</c:v>
                </c:pt>
                <c:pt idx="70">
                  <c:v>2.528E-2</c:v>
                </c:pt>
                <c:pt idx="71">
                  <c:v>2.7390000000000001E-2</c:v>
                </c:pt>
                <c:pt idx="72">
                  <c:v>2.9700000000000001E-2</c:v>
                </c:pt>
                <c:pt idx="73">
                  <c:v>3.2289999999999999E-2</c:v>
                </c:pt>
                <c:pt idx="74">
                  <c:v>3.5180000000000003E-2</c:v>
                </c:pt>
                <c:pt idx="75">
                  <c:v>3.8240000000000003E-2</c:v>
                </c:pt>
                <c:pt idx="76">
                  <c:v>4.1450000000000001E-2</c:v>
                </c:pt>
                <c:pt idx="77">
                  <c:v>4.5019999999999998E-2</c:v>
                </c:pt>
                <c:pt idx="78">
                  <c:v>4.9140000000000003E-2</c:v>
                </c:pt>
                <c:pt idx="79">
                  <c:v>5.3949999999999998E-2</c:v>
                </c:pt>
                <c:pt idx="80">
                  <c:v>5.9499999999999997E-2</c:v>
                </c:pt>
                <c:pt idx="81">
                  <c:v>6.5780000000000005E-2</c:v>
                </c:pt>
                <c:pt idx="82">
                  <c:v>7.2870000000000004E-2</c:v>
                </c:pt>
                <c:pt idx="83">
                  <c:v>8.0659999999999996E-2</c:v>
                </c:pt>
                <c:pt idx="84">
                  <c:v>8.9130000000000001E-2</c:v>
                </c:pt>
                <c:pt idx="85">
                  <c:v>9.7769999999999996E-2</c:v>
                </c:pt>
                <c:pt idx="86">
                  <c:v>0.107</c:v>
                </c:pt>
                <c:pt idx="87">
                  <c:v>0.11683</c:v>
                </c:pt>
                <c:pt idx="88">
                  <c:v>0.12725</c:v>
                </c:pt>
                <c:pt idx="89">
                  <c:v>0.13827</c:v>
                </c:pt>
                <c:pt idx="90">
                  <c:v>0.14989</c:v>
                </c:pt>
                <c:pt idx="91">
                  <c:v>0.16209999999999999</c:v>
                </c:pt>
                <c:pt idx="92">
                  <c:v>0.17488999999999999</c:v>
                </c:pt>
                <c:pt idx="93">
                  <c:v>0.18823999999999999</c:v>
                </c:pt>
                <c:pt idx="94">
                  <c:v>0.20211999999999999</c:v>
                </c:pt>
                <c:pt idx="95">
                  <c:v>0.21651000000000001</c:v>
                </c:pt>
                <c:pt idx="96">
                  <c:v>0.23138</c:v>
                </c:pt>
                <c:pt idx="97">
                  <c:v>0.24668000000000001</c:v>
                </c:pt>
                <c:pt idx="98">
                  <c:v>0.26236999999999999</c:v>
                </c:pt>
                <c:pt idx="99">
                  <c:v>0.27839000000000003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809792"/>
        <c:axId val="257889792"/>
      </c:scatterChart>
      <c:valAx>
        <c:axId val="257809792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(years)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7889792"/>
        <c:crosses val="autoZero"/>
        <c:crossBetween val="midCat"/>
      </c:valAx>
      <c:valAx>
        <c:axId val="257889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="1"/>
                </a:pPr>
                <a:r>
                  <a:rPr lang="en-US" sz="1100" b="1"/>
                  <a:t>Mortality rate (fraction per year)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11663203557888627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crossAx val="2578097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Human Mortality Rate (in FIT)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'Ex 2.3b,c'!$B$6:$B$125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2.3b,c'!$I$6:$I$125</c:f>
              <c:numCache>
                <c:formatCode>#,##0</c:formatCode>
                <c:ptCount val="120"/>
                <c:pt idx="0">
                  <c:v>805.93607305936075</c:v>
                </c:pt>
                <c:pt idx="1">
                  <c:v>60.502283105022826</c:v>
                </c:pt>
                <c:pt idx="2">
                  <c:v>41.095890410958908</c:v>
                </c:pt>
                <c:pt idx="3">
                  <c:v>30.821917808219176</c:v>
                </c:pt>
                <c:pt idx="4">
                  <c:v>25.11415525114155</c:v>
                </c:pt>
                <c:pt idx="5">
                  <c:v>22.831050228310502</c:v>
                </c:pt>
                <c:pt idx="6">
                  <c:v>21.689497716894977</c:v>
                </c:pt>
                <c:pt idx="7">
                  <c:v>20.547945205479454</c:v>
                </c:pt>
                <c:pt idx="8">
                  <c:v>18.264840182648406</c:v>
                </c:pt>
                <c:pt idx="9">
                  <c:v>15.981735159817351</c:v>
                </c:pt>
                <c:pt idx="10">
                  <c:v>14.840182648401825</c:v>
                </c:pt>
                <c:pt idx="11">
                  <c:v>14.840182648401825</c:v>
                </c:pt>
                <c:pt idx="12">
                  <c:v>19.406392694063928</c:v>
                </c:pt>
                <c:pt idx="13">
                  <c:v>29.68036529680365</c:v>
                </c:pt>
                <c:pt idx="14">
                  <c:v>43.378995433789953</c:v>
                </c:pt>
                <c:pt idx="15">
                  <c:v>58.219178082191789</c:v>
                </c:pt>
                <c:pt idx="16">
                  <c:v>71.917808219178085</c:v>
                </c:pt>
                <c:pt idx="17">
                  <c:v>83.333333333333329</c:v>
                </c:pt>
                <c:pt idx="18">
                  <c:v>90.182648401826484</c:v>
                </c:pt>
                <c:pt idx="19">
                  <c:v>95.890410958904113</c:v>
                </c:pt>
                <c:pt idx="20">
                  <c:v>100.4566210045662</c:v>
                </c:pt>
                <c:pt idx="21">
                  <c:v>105.02283105022831</c:v>
                </c:pt>
                <c:pt idx="22">
                  <c:v>109.58904109589041</c:v>
                </c:pt>
                <c:pt idx="23">
                  <c:v>110.73059360730593</c:v>
                </c:pt>
                <c:pt idx="24">
                  <c:v>109.58904109589041</c:v>
                </c:pt>
                <c:pt idx="25">
                  <c:v>108.4474885844749</c:v>
                </c:pt>
                <c:pt idx="26">
                  <c:v>108.4474885844749</c:v>
                </c:pt>
                <c:pt idx="27">
                  <c:v>109.58904109589041</c:v>
                </c:pt>
                <c:pt idx="28">
                  <c:v>111.87214611872146</c:v>
                </c:pt>
                <c:pt idx="29">
                  <c:v>116.43835616438358</c:v>
                </c:pt>
                <c:pt idx="30">
                  <c:v>121.00456621004565</c:v>
                </c:pt>
                <c:pt idx="31">
                  <c:v>126.71232876712331</c:v>
                </c:pt>
                <c:pt idx="32">
                  <c:v>133.56164383561645</c:v>
                </c:pt>
                <c:pt idx="33">
                  <c:v>141.55251141552512</c:v>
                </c:pt>
                <c:pt idx="34">
                  <c:v>151.82648401826484</c:v>
                </c:pt>
                <c:pt idx="35">
                  <c:v>162.10045662100458</c:v>
                </c:pt>
                <c:pt idx="36">
                  <c:v>172.3744292237443</c:v>
                </c:pt>
                <c:pt idx="37">
                  <c:v>183.78995433789956</c:v>
                </c:pt>
                <c:pt idx="38">
                  <c:v>197.48858447488584</c:v>
                </c:pt>
                <c:pt idx="39">
                  <c:v>213.47031963470317</c:v>
                </c:pt>
                <c:pt idx="40">
                  <c:v>229.45205479452056</c:v>
                </c:pt>
                <c:pt idx="41">
                  <c:v>247.71689497716898</c:v>
                </c:pt>
                <c:pt idx="42">
                  <c:v>267.1232876712329</c:v>
                </c:pt>
                <c:pt idx="43">
                  <c:v>288.81278538812785</c:v>
                </c:pt>
                <c:pt idx="44">
                  <c:v>312.78538812785382</c:v>
                </c:pt>
                <c:pt idx="45">
                  <c:v>341.32420091324201</c:v>
                </c:pt>
                <c:pt idx="46">
                  <c:v>371.00456621004565</c:v>
                </c:pt>
                <c:pt idx="47">
                  <c:v>402.96803652968038</c:v>
                </c:pt>
                <c:pt idx="48">
                  <c:v>434.93150684931504</c:v>
                </c:pt>
                <c:pt idx="49">
                  <c:v>466.89497716894977</c:v>
                </c:pt>
                <c:pt idx="50">
                  <c:v>501.14155251141551</c:v>
                </c:pt>
                <c:pt idx="51">
                  <c:v>539.95433789954336</c:v>
                </c:pt>
                <c:pt idx="52">
                  <c:v>584.474885844749</c:v>
                </c:pt>
                <c:pt idx="53">
                  <c:v>635.84474885844747</c:v>
                </c:pt>
                <c:pt idx="54">
                  <c:v>696.34703196347039</c:v>
                </c:pt>
                <c:pt idx="55">
                  <c:v>768.26484018264841</c:v>
                </c:pt>
                <c:pt idx="56">
                  <c:v>847.03196347031974</c:v>
                </c:pt>
                <c:pt idx="57">
                  <c:v>931.50684931506862</c:v>
                </c:pt>
                <c:pt idx="58">
                  <c:v>1018.2648401826484</c:v>
                </c:pt>
                <c:pt idx="59">
                  <c:v>1108.447488584475</c:v>
                </c:pt>
                <c:pt idx="60">
                  <c:v>1207.7625570776256</c:v>
                </c:pt>
                <c:pt idx="61">
                  <c:v>1320.7762557077626</c:v>
                </c:pt>
                <c:pt idx="62">
                  <c:v>1444.0639269406392</c:v>
                </c:pt>
                <c:pt idx="63">
                  <c:v>1578.7671232876714</c:v>
                </c:pt>
                <c:pt idx="64">
                  <c:v>1722.6027397260273</c:v>
                </c:pt>
                <c:pt idx="65">
                  <c:v>1873.2876712328768</c:v>
                </c:pt>
                <c:pt idx="66">
                  <c:v>2034.2465753424656</c:v>
                </c:pt>
                <c:pt idx="67">
                  <c:v>2215.7534246575342</c:v>
                </c:pt>
                <c:pt idx="68">
                  <c:v>2423.51598173516</c:v>
                </c:pt>
                <c:pt idx="69">
                  <c:v>2651.8264840182651</c:v>
                </c:pt>
                <c:pt idx="70">
                  <c:v>2885.8447488584475</c:v>
                </c:pt>
                <c:pt idx="71">
                  <c:v>3126.7123287671234</c:v>
                </c:pt>
                <c:pt idx="72">
                  <c:v>3390.41095890411</c:v>
                </c:pt>
                <c:pt idx="73">
                  <c:v>3686.0730593607304</c:v>
                </c:pt>
                <c:pt idx="74">
                  <c:v>4015.9817351598181</c:v>
                </c:pt>
                <c:pt idx="75">
                  <c:v>4365.2968036529683</c:v>
                </c:pt>
                <c:pt idx="76">
                  <c:v>4731.7351598173509</c:v>
                </c:pt>
                <c:pt idx="77">
                  <c:v>5139.2694063926938</c:v>
                </c:pt>
                <c:pt idx="78">
                  <c:v>5609.5890410958909</c:v>
                </c:pt>
                <c:pt idx="79">
                  <c:v>6158.6757990867573</c:v>
                </c:pt>
                <c:pt idx="80">
                  <c:v>6792.2374429223737</c:v>
                </c:pt>
                <c:pt idx="81">
                  <c:v>7509.132420091325</c:v>
                </c:pt>
                <c:pt idx="82">
                  <c:v>8318.4931506849316</c:v>
                </c:pt>
                <c:pt idx="83">
                  <c:v>9207.7625570776236</c:v>
                </c:pt>
                <c:pt idx="84">
                  <c:v>10174.657534246575</c:v>
                </c:pt>
                <c:pt idx="85">
                  <c:v>11160.958904109588</c:v>
                </c:pt>
                <c:pt idx="86">
                  <c:v>12214.611872146119</c:v>
                </c:pt>
                <c:pt idx="87">
                  <c:v>13336.75799086758</c:v>
                </c:pt>
                <c:pt idx="88">
                  <c:v>14526.255707762557</c:v>
                </c:pt>
                <c:pt idx="89">
                  <c:v>15784.246575342468</c:v>
                </c:pt>
                <c:pt idx="90">
                  <c:v>17110.730593607303</c:v>
                </c:pt>
                <c:pt idx="91">
                  <c:v>18504.566210045661</c:v>
                </c:pt>
                <c:pt idx="92">
                  <c:v>19964.611872146117</c:v>
                </c:pt>
                <c:pt idx="93">
                  <c:v>21488.584474885844</c:v>
                </c:pt>
                <c:pt idx="94">
                  <c:v>23073.059360730593</c:v>
                </c:pt>
                <c:pt idx="95">
                  <c:v>24715.753424657534</c:v>
                </c:pt>
                <c:pt idx="96">
                  <c:v>26413.24200913242</c:v>
                </c:pt>
                <c:pt idx="97">
                  <c:v>28159.817351598173</c:v>
                </c:pt>
                <c:pt idx="98">
                  <c:v>29950.91324200913</c:v>
                </c:pt>
                <c:pt idx="99">
                  <c:v>31779.680365296805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418176"/>
        <c:axId val="258420096"/>
      </c:scatterChart>
      <c:valAx>
        <c:axId val="258418176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(years)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8420096"/>
        <c:crosses val="autoZero"/>
        <c:crossBetween val="midCat"/>
      </c:valAx>
      <c:valAx>
        <c:axId val="258420096"/>
        <c:scaling>
          <c:logBase val="10"/>
          <c:orientation val="minMax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="1"/>
                </a:pPr>
                <a:r>
                  <a:rPr lang="en-US" sz="1100" b="1"/>
                  <a:t>Mortality rate (FIT)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out"/>
        <c:tickLblPos val="nextTo"/>
        <c:crossAx val="2584181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377078757433923E-2"/>
          <c:y val="4.7379178927115392E-2"/>
          <c:w val="0.88265748940902344"/>
          <c:h val="0.766450505473891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 2.1'!$E$27</c:f>
              <c:strCache>
                <c:ptCount val="1"/>
                <c:pt idx="0">
                  <c:v>0.5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</c:marker>
          <c:errBars>
            <c:errDir val="y"/>
            <c:errBarType val="both"/>
            <c:errValType val="cust"/>
            <c:noEndCap val="0"/>
            <c:plus>
              <c:numRef>
                <c:f>'Ex 2.1'!$F$28:$F$36</c:f>
                <c:numCache>
                  <c:formatCode>General</c:formatCode>
                  <c:ptCount val="9"/>
                  <c:pt idx="0">
                    <c:v>0.22433433682330539</c:v>
                  </c:pt>
                  <c:pt idx="1">
                    <c:v>0.24951593505107339</c:v>
                  </c:pt>
                  <c:pt idx="2">
                    <c:v>0.26197380124566721</c:v>
                  </c:pt>
                  <c:pt idx="3">
                    <c:v>0.20900354785040387</c:v>
                  </c:pt>
                  <c:pt idx="4">
                    <c:v>0.24863237259182269</c:v>
                  </c:pt>
                  <c:pt idx="5">
                    <c:v>0.18848985458350698</c:v>
                  </c:pt>
                  <c:pt idx="6">
                    <c:v>0.26340498148382741</c:v>
                  </c:pt>
                  <c:pt idx="7">
                    <c:v>6.8442242724661484E-2</c:v>
                  </c:pt>
                  <c:pt idx="8">
                    <c:v>0.1385964444733645</c:v>
                  </c:pt>
                </c:numCache>
              </c:numRef>
            </c:plus>
            <c:minus>
              <c:numRef>
                <c:f>'Ex 2.1'!$D$28:$D$36</c:f>
                <c:numCache>
                  <c:formatCode>General</c:formatCode>
                  <c:ptCount val="9"/>
                  <c:pt idx="0">
                    <c:v>0.26197380124566738</c:v>
                  </c:pt>
                  <c:pt idx="1">
                    <c:v>0.13859644447336456</c:v>
                  </c:pt>
                  <c:pt idx="2">
                    <c:v>0.22433433682330553</c:v>
                  </c:pt>
                  <c:pt idx="3">
                    <c:v>6.8442242724661512E-2</c:v>
                  </c:pt>
                  <c:pt idx="4">
                    <c:v>0.24863237259182275</c:v>
                  </c:pt>
                  <c:pt idx="5">
                    <c:v>0.26340498148382746</c:v>
                  </c:pt>
                  <c:pt idx="6">
                    <c:v>0.18848985458350698</c:v>
                  </c:pt>
                  <c:pt idx="7">
                    <c:v>0.20900354785040398</c:v>
                  </c:pt>
                  <c:pt idx="8">
                    <c:v>0.2495159350510735</c:v>
                  </c:pt>
                </c:numCache>
              </c:numRef>
            </c:minus>
            <c:spPr>
              <a:ln>
                <a:solidFill>
                  <a:schemeClr val="accent1"/>
                </a:solidFill>
              </a:ln>
            </c:spPr>
          </c:errBars>
          <c:xVal>
            <c:numRef>
              <c:f>'Ex 2.1'!$C$28:$C$36</c:f>
              <c:numCache>
                <c:formatCode>General</c:formatCode>
                <c:ptCount val="9"/>
                <c:pt idx="0">
                  <c:v>0.32601785305031244</c:v>
                </c:pt>
                <c:pt idx="1">
                  <c:v>-0.67588447061072943</c:v>
                </c:pt>
                <c:pt idx="2">
                  <c:v>-2.8073000806414963E-2</c:v>
                </c:pt>
                <c:pt idx="3">
                  <c:v>-0.87789113951458675</c:v>
                </c:pt>
                <c:pt idx="4">
                  <c:v>0.10783694173415734</c:v>
                </c:pt>
                <c:pt idx="5">
                  <c:v>0.34042010028284447</c:v>
                </c:pt>
                <c:pt idx="6">
                  <c:v>-0.51838264335839568</c:v>
                </c:pt>
                <c:pt idx="7">
                  <c:v>0.65297661730319878</c:v>
                </c:pt>
                <c:pt idx="8">
                  <c:v>0.62767669897650391</c:v>
                </c:pt>
              </c:numCache>
            </c:numRef>
          </c:xVal>
          <c:yVal>
            <c:numRef>
              <c:f>'Ex 2.1'!$E$28:$E$36</c:f>
              <c:numCache>
                <c:formatCode>General</c:formatCode>
                <c:ptCount val="9"/>
                <c:pt idx="0">
                  <c:v>0.60691516718937055</c:v>
                </c:pt>
                <c:pt idx="1">
                  <c:v>0.17961961198036103</c:v>
                </c:pt>
                <c:pt idx="2">
                  <c:v>0.3930848328106295</c:v>
                </c:pt>
                <c:pt idx="3">
                  <c:v>7.4125287712709556E-2</c:v>
                </c:pt>
                <c:pt idx="4">
                  <c:v>0.5</c:v>
                </c:pt>
                <c:pt idx="5">
                  <c:v>0.71376333197721731</c:v>
                </c:pt>
                <c:pt idx="6">
                  <c:v>0.28623666802278269</c:v>
                </c:pt>
                <c:pt idx="7">
                  <c:v>0.92587471228729046</c:v>
                </c:pt>
                <c:pt idx="8">
                  <c:v>0.82038038801963897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'Ex 2.1'!$M$27</c:f>
              <c:strCache>
                <c:ptCount val="1"/>
                <c:pt idx="0">
                  <c:v>calc x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'Ex 2.1'!$M$28:$M$44</c:f>
              <c:numCache>
                <c:formatCode>General</c:formatCode>
                <c:ptCount val="17"/>
                <c:pt idx="0">
                  <c:v>-2</c:v>
                </c:pt>
                <c:pt idx="1">
                  <c:v>-1.75</c:v>
                </c:pt>
                <c:pt idx="2">
                  <c:v>-1.5</c:v>
                </c:pt>
                <c:pt idx="3">
                  <c:v>-1.25</c:v>
                </c:pt>
                <c:pt idx="4">
                  <c:v>-1</c:v>
                </c:pt>
                <c:pt idx="5">
                  <c:v>-0.75</c:v>
                </c:pt>
                <c:pt idx="6">
                  <c:v>-0.5</c:v>
                </c:pt>
                <c:pt idx="7">
                  <c:v>-0.25</c:v>
                </c:pt>
                <c:pt idx="8">
                  <c:v>0</c:v>
                </c:pt>
                <c:pt idx="9">
                  <c:v>0.25</c:v>
                </c:pt>
                <c:pt idx="10">
                  <c:v>0.5</c:v>
                </c:pt>
                <c:pt idx="11">
                  <c:v>0.75</c:v>
                </c:pt>
                <c:pt idx="12">
                  <c:v>1</c:v>
                </c:pt>
                <c:pt idx="13">
                  <c:v>1.25</c:v>
                </c:pt>
                <c:pt idx="14">
                  <c:v>1.5</c:v>
                </c:pt>
                <c:pt idx="15">
                  <c:v>1.75</c:v>
                </c:pt>
                <c:pt idx="16">
                  <c:v>2</c:v>
                </c:pt>
              </c:numCache>
            </c:numRef>
          </c:xVal>
          <c:yVal>
            <c:numRef>
              <c:f>'Ex 2.1'!$N$28:$N$44</c:f>
              <c:numCache>
                <c:formatCode>General</c:formatCode>
                <c:ptCount val="17"/>
                <c:pt idx="0">
                  <c:v>2.2750131948179191E-2</c:v>
                </c:pt>
                <c:pt idx="1">
                  <c:v>4.00591568638171E-2</c:v>
                </c:pt>
                <c:pt idx="2">
                  <c:v>6.6807201268858057E-2</c:v>
                </c:pt>
                <c:pt idx="3">
                  <c:v>0.10564977366685525</c:v>
                </c:pt>
                <c:pt idx="4">
                  <c:v>0.15865525393145699</c:v>
                </c:pt>
                <c:pt idx="5">
                  <c:v>0.22662735237686821</c:v>
                </c:pt>
                <c:pt idx="6">
                  <c:v>0.30853753872598688</c:v>
                </c:pt>
                <c:pt idx="7">
                  <c:v>0.4012936743170763</c:v>
                </c:pt>
                <c:pt idx="8">
                  <c:v>0.5</c:v>
                </c:pt>
                <c:pt idx="9">
                  <c:v>0.5987063256829237</c:v>
                </c:pt>
                <c:pt idx="10">
                  <c:v>0.69146246127401312</c:v>
                </c:pt>
                <c:pt idx="11">
                  <c:v>0.77337264762313174</c:v>
                </c:pt>
                <c:pt idx="12">
                  <c:v>0.84134474606854304</c:v>
                </c:pt>
                <c:pt idx="13">
                  <c:v>0.89435022633314476</c:v>
                </c:pt>
                <c:pt idx="14">
                  <c:v>0.93319279873114191</c:v>
                </c:pt>
                <c:pt idx="15">
                  <c:v>0.95994084313618289</c:v>
                </c:pt>
                <c:pt idx="16">
                  <c:v>0.97724986805182079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479424"/>
        <c:axId val="257481344"/>
      </c:scatterChart>
      <c:valAx>
        <c:axId val="257479424"/>
        <c:scaling>
          <c:orientation val="minMax"/>
          <c:max val="2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7481344"/>
        <c:crosses val="autoZero"/>
        <c:crossBetween val="midCat"/>
        <c:majorUnit val="1"/>
      </c:valAx>
      <c:valAx>
        <c:axId val="25748134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CDF</a:t>
                </a:r>
              </a:p>
            </c:rich>
          </c:tx>
          <c:layout>
            <c:manualLayout>
              <c:xMode val="edge"/>
              <c:yMode val="edge"/>
              <c:x val="1.4763778383364025E-2"/>
              <c:y val="0.404466281119870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747942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377078757433923E-2"/>
          <c:y val="4.7379178927115392E-2"/>
          <c:w val="0.88265748940902344"/>
          <c:h val="0.766450505473892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 2.1'!$G$27</c:f>
              <c:strCache>
                <c:ptCount val="1"/>
                <c:pt idx="0">
                  <c:v>actual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xVal>
            <c:numRef>
              <c:f>'Ex 2.1'!$C$28:$C$36</c:f>
              <c:numCache>
                <c:formatCode>General</c:formatCode>
                <c:ptCount val="9"/>
                <c:pt idx="0">
                  <c:v>0.32601785305031244</c:v>
                </c:pt>
                <c:pt idx="1">
                  <c:v>-0.67588447061072943</c:v>
                </c:pt>
                <c:pt idx="2">
                  <c:v>-2.8073000806414963E-2</c:v>
                </c:pt>
                <c:pt idx="3">
                  <c:v>-0.87789113951458675</c:v>
                </c:pt>
                <c:pt idx="4">
                  <c:v>0.10783694173415734</c:v>
                </c:pt>
                <c:pt idx="5">
                  <c:v>0.34042010028284447</c:v>
                </c:pt>
                <c:pt idx="6">
                  <c:v>-0.51838264335839568</c:v>
                </c:pt>
                <c:pt idx="7">
                  <c:v>0.65297661730319878</c:v>
                </c:pt>
                <c:pt idx="8">
                  <c:v>0.62767669897650391</c:v>
                </c:pt>
              </c:numCache>
            </c:numRef>
          </c:xVal>
          <c:yVal>
            <c:numRef>
              <c:f>'Ex 2.1'!$G$28:$G$36</c:f>
              <c:numCache>
                <c:formatCode>General</c:formatCode>
                <c:ptCount val="9"/>
                <c:pt idx="0">
                  <c:v>0.62779457616554313</c:v>
                </c:pt>
                <c:pt idx="1">
                  <c:v>0.24955699907404844</c:v>
                </c:pt>
                <c:pt idx="2">
                  <c:v>0.48880196390956765</c:v>
                </c:pt>
                <c:pt idx="3">
                  <c:v>0.19000139903678714</c:v>
                </c:pt>
                <c:pt idx="4">
                  <c:v>0.5429374807614985</c:v>
                </c:pt>
                <c:pt idx="5">
                  <c:v>0.63322990810311208</c:v>
                </c:pt>
                <c:pt idx="6">
                  <c:v>0.30209566106399738</c:v>
                </c:pt>
                <c:pt idx="7">
                  <c:v>0.74311432346508577</c:v>
                </c:pt>
                <c:pt idx="8">
                  <c:v>0.73489212369797907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'Ex 2.1'!$M$27</c:f>
              <c:strCache>
                <c:ptCount val="1"/>
                <c:pt idx="0">
                  <c:v>calc x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'Ex 2.1'!$M$28:$M$44</c:f>
              <c:numCache>
                <c:formatCode>General</c:formatCode>
                <c:ptCount val="17"/>
                <c:pt idx="0">
                  <c:v>-2</c:v>
                </c:pt>
                <c:pt idx="1">
                  <c:v>-1.75</c:v>
                </c:pt>
                <c:pt idx="2">
                  <c:v>-1.5</c:v>
                </c:pt>
                <c:pt idx="3">
                  <c:v>-1.25</c:v>
                </c:pt>
                <c:pt idx="4">
                  <c:v>-1</c:v>
                </c:pt>
                <c:pt idx="5">
                  <c:v>-0.75</c:v>
                </c:pt>
                <c:pt idx="6">
                  <c:v>-0.5</c:v>
                </c:pt>
                <c:pt idx="7">
                  <c:v>-0.25</c:v>
                </c:pt>
                <c:pt idx="8">
                  <c:v>0</c:v>
                </c:pt>
                <c:pt idx="9">
                  <c:v>0.25</c:v>
                </c:pt>
                <c:pt idx="10">
                  <c:v>0.5</c:v>
                </c:pt>
                <c:pt idx="11">
                  <c:v>0.75</c:v>
                </c:pt>
                <c:pt idx="12">
                  <c:v>1</c:v>
                </c:pt>
                <c:pt idx="13">
                  <c:v>1.25</c:v>
                </c:pt>
                <c:pt idx="14">
                  <c:v>1.5</c:v>
                </c:pt>
                <c:pt idx="15">
                  <c:v>1.75</c:v>
                </c:pt>
                <c:pt idx="16">
                  <c:v>2</c:v>
                </c:pt>
              </c:numCache>
            </c:numRef>
          </c:xVal>
          <c:yVal>
            <c:numRef>
              <c:f>'Ex 2.1'!$N$28:$N$44</c:f>
              <c:numCache>
                <c:formatCode>General</c:formatCode>
                <c:ptCount val="17"/>
                <c:pt idx="0">
                  <c:v>2.2750131948179191E-2</c:v>
                </c:pt>
                <c:pt idx="1">
                  <c:v>4.00591568638171E-2</c:v>
                </c:pt>
                <c:pt idx="2">
                  <c:v>6.6807201268858057E-2</c:v>
                </c:pt>
                <c:pt idx="3">
                  <c:v>0.10564977366685525</c:v>
                </c:pt>
                <c:pt idx="4">
                  <c:v>0.15865525393145699</c:v>
                </c:pt>
                <c:pt idx="5">
                  <c:v>0.22662735237686821</c:v>
                </c:pt>
                <c:pt idx="6">
                  <c:v>0.30853753872598688</c:v>
                </c:pt>
                <c:pt idx="7">
                  <c:v>0.4012936743170763</c:v>
                </c:pt>
                <c:pt idx="8">
                  <c:v>0.5</c:v>
                </c:pt>
                <c:pt idx="9">
                  <c:v>0.5987063256829237</c:v>
                </c:pt>
                <c:pt idx="10">
                  <c:v>0.69146246127401312</c:v>
                </c:pt>
                <c:pt idx="11">
                  <c:v>0.77337264762313174</c:v>
                </c:pt>
                <c:pt idx="12">
                  <c:v>0.84134474606854304</c:v>
                </c:pt>
                <c:pt idx="13">
                  <c:v>0.89435022633314476</c:v>
                </c:pt>
                <c:pt idx="14">
                  <c:v>0.93319279873114191</c:v>
                </c:pt>
                <c:pt idx="15">
                  <c:v>0.95994084313618289</c:v>
                </c:pt>
                <c:pt idx="16">
                  <c:v>0.97724986805182079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506304"/>
        <c:axId val="257524864"/>
      </c:scatterChart>
      <c:valAx>
        <c:axId val="257506304"/>
        <c:scaling>
          <c:orientation val="minMax"/>
          <c:max val="2"/>
          <c:min val="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7524864"/>
        <c:crosses val="autoZero"/>
        <c:crossBetween val="midCat"/>
        <c:majorUnit val="1"/>
      </c:valAx>
      <c:valAx>
        <c:axId val="25752486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CDF</a:t>
                </a:r>
              </a:p>
            </c:rich>
          </c:tx>
          <c:layout>
            <c:manualLayout>
              <c:xMode val="edge"/>
              <c:yMode val="edge"/>
              <c:x val="1.4763778383364037E-2"/>
              <c:y val="0.40446628111987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750630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211350247885681"/>
          <c:y val="4.7379178927115392E-2"/>
          <c:w val="0.2566427529892098"/>
          <c:h val="0.76645050547389248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 2.1'!$E$27</c:f>
              <c:strCache>
                <c:ptCount val="1"/>
                <c:pt idx="0">
                  <c:v>0.5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xVal>
            <c:numRef>
              <c:f>'Ex 2.1'!$K$28:$K$36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'Ex 2.1'!$G$28:$G$36</c:f>
              <c:numCache>
                <c:formatCode>General</c:formatCode>
                <c:ptCount val="9"/>
                <c:pt idx="0">
                  <c:v>0.62779457616554313</c:v>
                </c:pt>
                <c:pt idx="1">
                  <c:v>0.24955699907404844</c:v>
                </c:pt>
                <c:pt idx="2">
                  <c:v>0.48880196390956765</c:v>
                </c:pt>
                <c:pt idx="3">
                  <c:v>0.19000139903678714</c:v>
                </c:pt>
                <c:pt idx="4">
                  <c:v>0.5429374807614985</c:v>
                </c:pt>
                <c:pt idx="5">
                  <c:v>0.63322990810311208</c:v>
                </c:pt>
                <c:pt idx="6">
                  <c:v>0.30209566106399738</c:v>
                </c:pt>
                <c:pt idx="7">
                  <c:v>0.74311432346508577</c:v>
                </c:pt>
                <c:pt idx="8">
                  <c:v>0.73489212369797907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622784"/>
        <c:axId val="257624320"/>
      </c:scatterChart>
      <c:valAx>
        <c:axId val="257622784"/>
        <c:scaling>
          <c:orientation val="minMax"/>
          <c:max val="2"/>
          <c:min val="-2"/>
        </c:scaling>
        <c:delete val="1"/>
        <c:axPos val="b"/>
        <c:numFmt formatCode="General" sourceLinked="1"/>
        <c:majorTickMark val="out"/>
        <c:minorTickMark val="none"/>
        <c:tickLblPos val="none"/>
        <c:crossAx val="257624320"/>
        <c:crosses val="autoZero"/>
        <c:crossBetween val="midCat"/>
        <c:majorUnit val="1"/>
      </c:valAx>
      <c:valAx>
        <c:axId val="25762432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CDF</a:t>
                </a:r>
              </a:p>
            </c:rich>
          </c:tx>
          <c:layout>
            <c:manualLayout>
              <c:xMode val="edge"/>
              <c:yMode val="edge"/>
              <c:x val="1.4763778383364044E-2"/>
              <c:y val="0.404466281119871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7622784"/>
        <c:crosses val="autoZero"/>
        <c:crossBetween val="midCat"/>
        <c:majorUnit val="0.2"/>
        <c:minorUnit val="0.1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CDF Plot</a:t>
            </a:r>
          </a:p>
        </c:rich>
      </c:tx>
      <c:layout>
        <c:manualLayout>
          <c:xMode val="edge"/>
          <c:yMode val="edge"/>
          <c:x val="0.39003001870275333"/>
          <c:y val="2.11640211640211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419161676646709E-2"/>
          <c:y val="0.13976169645460984"/>
          <c:w val="0.84138714696590799"/>
          <c:h val="0.665617214514858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</c:marker>
          <c:xVal>
            <c:numRef>
              <c:f>'Ex 2.2'!$B$6:$B$205</c:f>
              <c:numCache>
                <c:formatCode>General</c:formatCode>
                <c:ptCount val="200"/>
                <c:pt idx="0">
                  <c:v>2.92116049671744</c:v>
                </c:pt>
                <c:pt idx="1">
                  <c:v>4.6910698282934522</c:v>
                </c:pt>
                <c:pt idx="2">
                  <c:v>3.863768191649954</c:v>
                </c:pt>
                <c:pt idx="3">
                  <c:v>0.55675080365212359</c:v>
                </c:pt>
                <c:pt idx="4">
                  <c:v>4.2738714671337092</c:v>
                </c:pt>
                <c:pt idx="5">
                  <c:v>2.1508875017397662</c:v>
                </c:pt>
                <c:pt idx="6">
                  <c:v>4.165580808899719</c:v>
                </c:pt>
                <c:pt idx="7">
                  <c:v>2.1759806109620103</c:v>
                </c:pt>
                <c:pt idx="8">
                  <c:v>0.58424806563631204</c:v>
                </c:pt>
                <c:pt idx="9">
                  <c:v>4.6634271673552519</c:v>
                </c:pt>
                <c:pt idx="10">
                  <c:v>1.1393282384163199</c:v>
                </c:pt>
                <c:pt idx="11">
                  <c:v>5.5822086590826459</c:v>
                </c:pt>
                <c:pt idx="12">
                  <c:v>4.9664024767220987</c:v>
                </c:pt>
                <c:pt idx="13">
                  <c:v>2.5070611897885073</c:v>
                </c:pt>
                <c:pt idx="14">
                  <c:v>4.6364468851873095</c:v>
                </c:pt>
                <c:pt idx="15">
                  <c:v>2.9798841299689562</c:v>
                </c:pt>
                <c:pt idx="16">
                  <c:v>0.56527700934602265</c:v>
                </c:pt>
                <c:pt idx="17">
                  <c:v>5.8311703787565152</c:v>
                </c:pt>
                <c:pt idx="18">
                  <c:v>3.9333938132891459</c:v>
                </c:pt>
                <c:pt idx="19">
                  <c:v>2.0241690184891881</c:v>
                </c:pt>
                <c:pt idx="20">
                  <c:v>3.3160073949156876</c:v>
                </c:pt>
                <c:pt idx="21">
                  <c:v>5.8337782181979918</c:v>
                </c:pt>
                <c:pt idx="22">
                  <c:v>3.2785880231490458</c:v>
                </c:pt>
                <c:pt idx="23">
                  <c:v>5.1914567457033041</c:v>
                </c:pt>
                <c:pt idx="24">
                  <c:v>1.0379192066807637</c:v>
                </c:pt>
                <c:pt idx="25">
                  <c:v>3.2404971861486711</c:v>
                </c:pt>
                <c:pt idx="26">
                  <c:v>4.5105816937097236</c:v>
                </c:pt>
                <c:pt idx="27">
                  <c:v>4.5746018217126805</c:v>
                </c:pt>
                <c:pt idx="28">
                  <c:v>2.1956151930631931</c:v>
                </c:pt>
                <c:pt idx="29">
                  <c:v>2.1508908211732214</c:v>
                </c:pt>
                <c:pt idx="30">
                  <c:v>6.0214218447830632</c:v>
                </c:pt>
                <c:pt idx="31">
                  <c:v>6.8948485302455254</c:v>
                </c:pt>
                <c:pt idx="32">
                  <c:v>2.2577553731043238</c:v>
                </c:pt>
                <c:pt idx="33">
                  <c:v>0.58362691996142146</c:v>
                </c:pt>
                <c:pt idx="34">
                  <c:v>-0.14706087765786524</c:v>
                </c:pt>
                <c:pt idx="35">
                  <c:v>7.4380953841437307</c:v>
                </c:pt>
                <c:pt idx="36">
                  <c:v>1.0991559563106561</c:v>
                </c:pt>
                <c:pt idx="37">
                  <c:v>-1.4721609159649667</c:v>
                </c:pt>
                <c:pt idx="38">
                  <c:v>1.0830511653679809</c:v>
                </c:pt>
                <c:pt idx="39">
                  <c:v>1.2567259820370267</c:v>
                </c:pt>
                <c:pt idx="40">
                  <c:v>2.9004865230453065</c:v>
                </c:pt>
                <c:pt idx="41">
                  <c:v>3.5460721031495419</c:v>
                </c:pt>
                <c:pt idx="42">
                  <c:v>1.4455250602531127</c:v>
                </c:pt>
                <c:pt idx="43">
                  <c:v>2.087307044682789</c:v>
                </c:pt>
                <c:pt idx="44">
                  <c:v>1.6306636417811862</c:v>
                </c:pt>
                <c:pt idx="45">
                  <c:v>0.71649469311247849</c:v>
                </c:pt>
                <c:pt idx="46">
                  <c:v>3.1391007797458181</c:v>
                </c:pt>
                <c:pt idx="47">
                  <c:v>3.7757341126813646</c:v>
                </c:pt>
                <c:pt idx="48">
                  <c:v>2.2116057600804298</c:v>
                </c:pt>
                <c:pt idx="49">
                  <c:v>0.46692978935653162</c:v>
                </c:pt>
                <c:pt idx="50">
                  <c:v>0.47555412061456259</c:v>
                </c:pt>
                <c:pt idx="51">
                  <c:v>2.2760202060403385</c:v>
                </c:pt>
                <c:pt idx="52">
                  <c:v>5.13380779234312</c:v>
                </c:pt>
                <c:pt idx="53">
                  <c:v>2.3592059792757158</c:v>
                </c:pt>
                <c:pt idx="54">
                  <c:v>1.176229760470223</c:v>
                </c:pt>
                <c:pt idx="55">
                  <c:v>6.9284697945833784</c:v>
                </c:pt>
                <c:pt idx="56">
                  <c:v>5.1244370049568504</c:v>
                </c:pt>
                <c:pt idx="57">
                  <c:v>6.1535315348412105</c:v>
                </c:pt>
                <c:pt idx="58">
                  <c:v>3.5913252318110622</c:v>
                </c:pt>
                <c:pt idx="59">
                  <c:v>4.7708103190804216</c:v>
                </c:pt>
                <c:pt idx="60">
                  <c:v>4.2199886468724745</c:v>
                </c:pt>
                <c:pt idx="61">
                  <c:v>1.4877126364616697</c:v>
                </c:pt>
                <c:pt idx="62">
                  <c:v>1.4662808664144609</c:v>
                </c:pt>
                <c:pt idx="63">
                  <c:v>2.4922237811954147</c:v>
                </c:pt>
                <c:pt idx="64">
                  <c:v>2.6951878754889393</c:v>
                </c:pt>
                <c:pt idx="65">
                  <c:v>2.3123086392213326</c:v>
                </c:pt>
                <c:pt idx="66">
                  <c:v>-0.35982464877750786</c:v>
                </c:pt>
                <c:pt idx="67">
                  <c:v>1.2701922619285848</c:v>
                </c:pt>
                <c:pt idx="68">
                  <c:v>6.0310341426689771</c:v>
                </c:pt>
                <c:pt idx="69">
                  <c:v>0.49690587242163264</c:v>
                </c:pt>
                <c:pt idx="70">
                  <c:v>5.9035589628523839</c:v>
                </c:pt>
                <c:pt idx="71">
                  <c:v>3.5395570305947888</c:v>
                </c:pt>
                <c:pt idx="72">
                  <c:v>4.1386546891698304</c:v>
                </c:pt>
                <c:pt idx="73">
                  <c:v>-2.0648072182097188E-2</c:v>
                </c:pt>
                <c:pt idx="74">
                  <c:v>-1.7998359549250047</c:v>
                </c:pt>
                <c:pt idx="75">
                  <c:v>4.4693887548417575</c:v>
                </c:pt>
                <c:pt idx="76">
                  <c:v>1.5784021216466093</c:v>
                </c:pt>
                <c:pt idx="77">
                  <c:v>4.5451314223724708</c:v>
                </c:pt>
                <c:pt idx="78">
                  <c:v>2.5813292907676786</c:v>
                </c:pt>
                <c:pt idx="79">
                  <c:v>2.5556584388476051</c:v>
                </c:pt>
                <c:pt idx="80">
                  <c:v>1.2930574234912262</c:v>
                </c:pt>
                <c:pt idx="81">
                  <c:v>-0.34360707387693878</c:v>
                </c:pt>
                <c:pt idx="82">
                  <c:v>4.4051552077126592</c:v>
                </c:pt>
                <c:pt idx="83">
                  <c:v>4.9870310104642934</c:v>
                </c:pt>
                <c:pt idx="84">
                  <c:v>3.6546315023883951</c:v>
                </c:pt>
                <c:pt idx="85">
                  <c:v>3.3596295826415723</c:v>
                </c:pt>
                <c:pt idx="86">
                  <c:v>4.2360110594757696</c:v>
                </c:pt>
                <c:pt idx="87">
                  <c:v>4.4157009456958658</c:v>
                </c:pt>
                <c:pt idx="88">
                  <c:v>4.5472202910527884</c:v>
                </c:pt>
                <c:pt idx="89">
                  <c:v>0.46049129267680922</c:v>
                </c:pt>
                <c:pt idx="90">
                  <c:v>4.517294694822362</c:v>
                </c:pt>
                <c:pt idx="91">
                  <c:v>2.4331689576477542</c:v>
                </c:pt>
                <c:pt idx="92">
                  <c:v>1.5742993073013909</c:v>
                </c:pt>
                <c:pt idx="93">
                  <c:v>4.4733017415917944</c:v>
                </c:pt>
                <c:pt idx="94">
                  <c:v>1.7796305957247052</c:v>
                </c:pt>
                <c:pt idx="95">
                  <c:v>3.7088794474267814</c:v>
                </c:pt>
                <c:pt idx="96">
                  <c:v>3.2441254621836255</c:v>
                </c:pt>
                <c:pt idx="97">
                  <c:v>4.3520615659608817</c:v>
                </c:pt>
                <c:pt idx="98">
                  <c:v>2.6571600057443785</c:v>
                </c:pt>
                <c:pt idx="99">
                  <c:v>-2.3837278590502251</c:v>
                </c:pt>
                <c:pt idx="100">
                  <c:v>2.1171324881772806</c:v>
                </c:pt>
                <c:pt idx="101">
                  <c:v>4.7575871008885198</c:v>
                </c:pt>
                <c:pt idx="102">
                  <c:v>-0.70515286093202256</c:v>
                </c:pt>
                <c:pt idx="103">
                  <c:v>1.5258669742967315</c:v>
                </c:pt>
                <c:pt idx="104">
                  <c:v>0.99609856325909352</c:v>
                </c:pt>
                <c:pt idx="105">
                  <c:v>2.3252579080932003</c:v>
                </c:pt>
                <c:pt idx="106">
                  <c:v>4.0181604331477976</c:v>
                </c:pt>
                <c:pt idx="107">
                  <c:v>4.6869157415421832</c:v>
                </c:pt>
                <c:pt idx="108">
                  <c:v>5.3920010840145656</c:v>
                </c:pt>
                <c:pt idx="109">
                  <c:v>3.9356716611333944</c:v>
                </c:pt>
                <c:pt idx="110">
                  <c:v>4.4298399889947966</c:v>
                </c:pt>
                <c:pt idx="111">
                  <c:v>2.2926198299336806</c:v>
                </c:pt>
                <c:pt idx="112">
                  <c:v>2.5016749251269967</c:v>
                </c:pt>
                <c:pt idx="113">
                  <c:v>4.3927835470018177</c:v>
                </c:pt>
                <c:pt idx="114">
                  <c:v>-1.2475852086694506</c:v>
                </c:pt>
                <c:pt idx="115">
                  <c:v>1.2742537800050862</c:v>
                </c:pt>
                <c:pt idx="116">
                  <c:v>2.5822915065637781</c:v>
                </c:pt>
                <c:pt idx="117">
                  <c:v>6.5607347133915486</c:v>
                </c:pt>
                <c:pt idx="118">
                  <c:v>4.882909757493346</c:v>
                </c:pt>
                <c:pt idx="119">
                  <c:v>4.3103047849274745</c:v>
                </c:pt>
                <c:pt idx="120">
                  <c:v>5.6767152404681696</c:v>
                </c:pt>
                <c:pt idx="121">
                  <c:v>2.2327280076308593</c:v>
                </c:pt>
                <c:pt idx="122">
                  <c:v>3.1630642202273465</c:v>
                </c:pt>
                <c:pt idx="123">
                  <c:v>6.9822468176848087</c:v>
                </c:pt>
                <c:pt idx="124">
                  <c:v>6.3042344557106169</c:v>
                </c:pt>
                <c:pt idx="125">
                  <c:v>3.553620951846626</c:v>
                </c:pt>
                <c:pt idx="126">
                  <c:v>0.88301547245545642</c:v>
                </c:pt>
                <c:pt idx="127">
                  <c:v>3.9944401421038669</c:v>
                </c:pt>
                <c:pt idx="128">
                  <c:v>-1.0948805460932221</c:v>
                </c:pt>
                <c:pt idx="129">
                  <c:v>-0.87377040049366084</c:v>
                </c:pt>
                <c:pt idx="130">
                  <c:v>1.6698212496759033</c:v>
                </c:pt>
                <c:pt idx="131">
                  <c:v>2.541315794524186</c:v>
                </c:pt>
                <c:pt idx="132">
                  <c:v>4.2985446863899357</c:v>
                </c:pt>
                <c:pt idx="133">
                  <c:v>-0.46120078061029002</c:v>
                </c:pt>
                <c:pt idx="134">
                  <c:v>3.462321238767192</c:v>
                </c:pt>
                <c:pt idx="135">
                  <c:v>4.6956870362618233</c:v>
                </c:pt>
                <c:pt idx="136">
                  <c:v>5.3157007550181152</c:v>
                </c:pt>
                <c:pt idx="137">
                  <c:v>5.2701570600982324</c:v>
                </c:pt>
                <c:pt idx="138">
                  <c:v>4.4380339288398254</c:v>
                </c:pt>
                <c:pt idx="139">
                  <c:v>3.6642037840312129</c:v>
                </c:pt>
                <c:pt idx="140">
                  <c:v>3.6911884291419499</c:v>
                </c:pt>
                <c:pt idx="141">
                  <c:v>4.6256826959779316</c:v>
                </c:pt>
                <c:pt idx="142">
                  <c:v>0.2867695056665065</c:v>
                </c:pt>
                <c:pt idx="143">
                  <c:v>4.6971314654108323</c:v>
                </c:pt>
                <c:pt idx="144">
                  <c:v>2.5532214281305472</c:v>
                </c:pt>
                <c:pt idx="145">
                  <c:v>1.2526921656023955</c:v>
                </c:pt>
                <c:pt idx="146">
                  <c:v>4.6395162697200991</c:v>
                </c:pt>
                <c:pt idx="147">
                  <c:v>4.389760286091116</c:v>
                </c:pt>
                <c:pt idx="148">
                  <c:v>3.5935086859452317</c:v>
                </c:pt>
                <c:pt idx="149">
                  <c:v>2.35646011178296</c:v>
                </c:pt>
                <c:pt idx="150">
                  <c:v>8.1863617528995452</c:v>
                </c:pt>
                <c:pt idx="151">
                  <c:v>5.4728998461494127</c:v>
                </c:pt>
                <c:pt idx="152">
                  <c:v>2.1132910182222107</c:v>
                </c:pt>
                <c:pt idx="153">
                  <c:v>3.5946452840347787</c:v>
                </c:pt>
                <c:pt idx="154">
                  <c:v>2.8518280306145543</c:v>
                </c:pt>
                <c:pt idx="155">
                  <c:v>5.7278610552812683</c:v>
                </c:pt>
                <c:pt idx="156">
                  <c:v>0.83901544206989787</c:v>
                </c:pt>
                <c:pt idx="157">
                  <c:v>4.880875939764219</c:v>
                </c:pt>
                <c:pt idx="158">
                  <c:v>-1.011742227155926</c:v>
                </c:pt>
                <c:pt idx="159">
                  <c:v>5.7765664484790324</c:v>
                </c:pt>
                <c:pt idx="160">
                  <c:v>3.5807862912704405</c:v>
                </c:pt>
                <c:pt idx="161">
                  <c:v>2.0342997910967564</c:v>
                </c:pt>
                <c:pt idx="162">
                  <c:v>1.9151395531072914</c:v>
                </c:pt>
                <c:pt idx="163">
                  <c:v>3.2790005170098002</c:v>
                </c:pt>
                <c:pt idx="164">
                  <c:v>5.1875397742266305</c:v>
                </c:pt>
                <c:pt idx="165">
                  <c:v>3.9441288293111194</c:v>
                </c:pt>
                <c:pt idx="166">
                  <c:v>1.409042570549885</c:v>
                </c:pt>
                <c:pt idx="167">
                  <c:v>0.57193234476504085</c:v>
                </c:pt>
                <c:pt idx="168">
                  <c:v>3.341649275063137</c:v>
                </c:pt>
                <c:pt idx="169">
                  <c:v>2.2763366662911433</c:v>
                </c:pt>
                <c:pt idx="170">
                  <c:v>-0.75072262238772591</c:v>
                </c:pt>
                <c:pt idx="171">
                  <c:v>3.0332328260049053</c:v>
                </c:pt>
                <c:pt idx="172">
                  <c:v>4.1451306216101269</c:v>
                </c:pt>
                <c:pt idx="173">
                  <c:v>1.6848537208054197</c:v>
                </c:pt>
                <c:pt idx="174">
                  <c:v>4.169917540383496</c:v>
                </c:pt>
                <c:pt idx="175">
                  <c:v>0.70841606281413227</c:v>
                </c:pt>
                <c:pt idx="176">
                  <c:v>0.16146656698029282</c:v>
                </c:pt>
                <c:pt idx="177">
                  <c:v>4.740784200015856</c:v>
                </c:pt>
                <c:pt idx="178">
                  <c:v>6.0827657105867488</c:v>
                </c:pt>
                <c:pt idx="179">
                  <c:v>2.5272684063221651</c:v>
                </c:pt>
                <c:pt idx="180">
                  <c:v>2.9700756848112451</c:v>
                </c:pt>
                <c:pt idx="181">
                  <c:v>1.3726368083877922</c:v>
                </c:pt>
                <c:pt idx="182">
                  <c:v>2.3607669433444585</c:v>
                </c:pt>
                <c:pt idx="183">
                  <c:v>1.6712020949410458</c:v>
                </c:pt>
                <c:pt idx="184">
                  <c:v>2.4638014835520821</c:v>
                </c:pt>
                <c:pt idx="185">
                  <c:v>1.8006738789987105</c:v>
                </c:pt>
                <c:pt idx="186">
                  <c:v>3.7580519943601751</c:v>
                </c:pt>
                <c:pt idx="187">
                  <c:v>4.9329069773625394</c:v>
                </c:pt>
                <c:pt idx="188">
                  <c:v>2.4406996006957238</c:v>
                </c:pt>
                <c:pt idx="189">
                  <c:v>2.3949178850467585</c:v>
                </c:pt>
                <c:pt idx="190">
                  <c:v>6.5356221615290506</c:v>
                </c:pt>
                <c:pt idx="191">
                  <c:v>-0.37120524138604694</c:v>
                </c:pt>
                <c:pt idx="192">
                  <c:v>7.4940757008085868</c:v>
                </c:pt>
                <c:pt idx="193">
                  <c:v>-0.15388564287545758</c:v>
                </c:pt>
                <c:pt idx="194">
                  <c:v>3.0160798922812293</c:v>
                </c:pt>
                <c:pt idx="195">
                  <c:v>-0.66135508280029232</c:v>
                </c:pt>
                <c:pt idx="196">
                  <c:v>4.8452824989186265</c:v>
                </c:pt>
                <c:pt idx="197">
                  <c:v>4.3302621450913588</c:v>
                </c:pt>
                <c:pt idx="198">
                  <c:v>2.0089187468558172</c:v>
                </c:pt>
                <c:pt idx="199">
                  <c:v>5.2662211687559104</c:v>
                </c:pt>
              </c:numCache>
            </c:numRef>
          </c:xVal>
          <c:yVal>
            <c:numRef>
              <c:f>'Ex 2.2'!$C$6:$C$205</c:f>
              <c:numCache>
                <c:formatCode>General</c:formatCode>
                <c:ptCount val="200"/>
                <c:pt idx="0">
                  <c:v>0.48253493013972054</c:v>
                </c:pt>
                <c:pt idx="1">
                  <c:v>0.79690618762475041</c:v>
                </c:pt>
                <c:pt idx="2">
                  <c:v>0.62225548902195604</c:v>
                </c:pt>
                <c:pt idx="3">
                  <c:v>0.1182634730538922</c:v>
                </c:pt>
                <c:pt idx="4">
                  <c:v>0.68213572854291404</c:v>
                </c:pt>
                <c:pt idx="5">
                  <c:v>0.32285429141716565</c:v>
                </c:pt>
                <c:pt idx="6">
                  <c:v>0.66217564870259471</c:v>
                </c:pt>
                <c:pt idx="7">
                  <c:v>0.33283433133732537</c:v>
                </c:pt>
                <c:pt idx="8">
                  <c:v>0.13822355289421157</c:v>
                </c:pt>
                <c:pt idx="9">
                  <c:v>0.78692614770459068</c:v>
                </c:pt>
                <c:pt idx="10">
                  <c:v>0.18313373253493015</c:v>
                </c:pt>
                <c:pt idx="11">
                  <c:v>0.90169660678642705</c:v>
                </c:pt>
                <c:pt idx="12">
                  <c:v>0.8468063872255488</c:v>
                </c:pt>
                <c:pt idx="13">
                  <c:v>0.42764471057884229</c:v>
                </c:pt>
                <c:pt idx="14">
                  <c:v>0.77694610778443107</c:v>
                </c:pt>
                <c:pt idx="15">
                  <c:v>0.49251497005988026</c:v>
                </c:pt>
                <c:pt idx="16">
                  <c:v>0.12325349301397205</c:v>
                </c:pt>
                <c:pt idx="17">
                  <c:v>0.92165668662674638</c:v>
                </c:pt>
                <c:pt idx="18">
                  <c:v>0.6272455089820359</c:v>
                </c:pt>
                <c:pt idx="19">
                  <c:v>0.29790419161676646</c:v>
                </c:pt>
                <c:pt idx="20">
                  <c:v>0.53742514970059885</c:v>
                </c:pt>
                <c:pt idx="21">
                  <c:v>0.92664670658682624</c:v>
                </c:pt>
                <c:pt idx="22">
                  <c:v>0.52744510978043913</c:v>
                </c:pt>
                <c:pt idx="23">
                  <c:v>0.87175648702594799</c:v>
                </c:pt>
                <c:pt idx="24">
                  <c:v>0.16816367265469062</c:v>
                </c:pt>
                <c:pt idx="25">
                  <c:v>0.5174650698602794</c:v>
                </c:pt>
                <c:pt idx="26">
                  <c:v>0.74700598802395202</c:v>
                </c:pt>
                <c:pt idx="27">
                  <c:v>0.76696606786427135</c:v>
                </c:pt>
                <c:pt idx="28">
                  <c:v>0.33782435129740518</c:v>
                </c:pt>
                <c:pt idx="29">
                  <c:v>0.32784431137724551</c:v>
                </c:pt>
                <c:pt idx="30">
                  <c:v>0.93662674650698596</c:v>
                </c:pt>
                <c:pt idx="31">
                  <c:v>0.97155688622754488</c:v>
                </c:pt>
                <c:pt idx="32">
                  <c:v>0.35279441117764471</c:v>
                </c:pt>
                <c:pt idx="33">
                  <c:v>0.13323353293413173</c:v>
                </c:pt>
                <c:pt idx="34">
                  <c:v>7.8343313373253481E-2</c:v>
                </c:pt>
                <c:pt idx="35">
                  <c:v>0.98652694610778435</c:v>
                </c:pt>
                <c:pt idx="36">
                  <c:v>0.17814371257485032</c:v>
                </c:pt>
                <c:pt idx="37">
                  <c:v>1.3473053892215569E-2</c:v>
                </c:pt>
                <c:pt idx="38">
                  <c:v>0.17315369261477045</c:v>
                </c:pt>
                <c:pt idx="39">
                  <c:v>0.19810379241516968</c:v>
                </c:pt>
                <c:pt idx="40">
                  <c:v>0.47754491017964074</c:v>
                </c:pt>
                <c:pt idx="41">
                  <c:v>0.56237524950099804</c:v>
                </c:pt>
                <c:pt idx="42">
                  <c:v>0.22804391217564871</c:v>
                </c:pt>
                <c:pt idx="43">
                  <c:v>0.30788423153692618</c:v>
                </c:pt>
                <c:pt idx="44">
                  <c:v>0.25798403193612773</c:v>
                </c:pt>
                <c:pt idx="45">
                  <c:v>0.14820359281437126</c:v>
                </c:pt>
                <c:pt idx="46">
                  <c:v>0.50748502994011979</c:v>
                </c:pt>
                <c:pt idx="47">
                  <c:v>0.61726546906187629</c:v>
                </c:pt>
                <c:pt idx="48">
                  <c:v>0.34281437125748504</c:v>
                </c:pt>
                <c:pt idx="49">
                  <c:v>0.10329341317365269</c:v>
                </c:pt>
                <c:pt idx="50">
                  <c:v>0.10828343313373252</c:v>
                </c:pt>
                <c:pt idx="51">
                  <c:v>0.35778443113772457</c:v>
                </c:pt>
                <c:pt idx="52">
                  <c:v>0.86177644710578838</c:v>
                </c:pt>
                <c:pt idx="53">
                  <c:v>0.38772455089820362</c:v>
                </c:pt>
                <c:pt idx="54">
                  <c:v>0.18812375249500998</c:v>
                </c:pt>
                <c:pt idx="55">
                  <c:v>0.97654690618762463</c:v>
                </c:pt>
                <c:pt idx="56">
                  <c:v>0.85678642714570852</c:v>
                </c:pt>
                <c:pt idx="57">
                  <c:v>0.95159680638722544</c:v>
                </c:pt>
                <c:pt idx="58">
                  <c:v>0.57734530938123751</c:v>
                </c:pt>
                <c:pt idx="59">
                  <c:v>0.8218562874251496</c:v>
                </c:pt>
                <c:pt idx="60">
                  <c:v>0.67215568862275443</c:v>
                </c:pt>
                <c:pt idx="61">
                  <c:v>0.2380239520958084</c:v>
                </c:pt>
                <c:pt idx="62">
                  <c:v>0.23303393213572854</c:v>
                </c:pt>
                <c:pt idx="63">
                  <c:v>0.41766467065868262</c:v>
                </c:pt>
                <c:pt idx="64">
                  <c:v>0.46756487025948101</c:v>
                </c:pt>
                <c:pt idx="65">
                  <c:v>0.3727544910179641</c:v>
                </c:pt>
                <c:pt idx="66">
                  <c:v>6.3373253493013967E-2</c:v>
                </c:pt>
                <c:pt idx="67">
                  <c:v>0.20309381237524951</c:v>
                </c:pt>
                <c:pt idx="68">
                  <c:v>0.94161676646706582</c:v>
                </c:pt>
                <c:pt idx="69">
                  <c:v>0.11327345309381237</c:v>
                </c:pt>
                <c:pt idx="70">
                  <c:v>0.9316367265469061</c:v>
                </c:pt>
                <c:pt idx="71">
                  <c:v>0.55738522954091818</c:v>
                </c:pt>
                <c:pt idx="72">
                  <c:v>0.6521956087824351</c:v>
                </c:pt>
                <c:pt idx="73">
                  <c:v>8.3333333333333329E-2</c:v>
                </c:pt>
                <c:pt idx="74">
                  <c:v>8.4830339321357289E-3</c:v>
                </c:pt>
                <c:pt idx="75">
                  <c:v>0.73702594810379229</c:v>
                </c:pt>
                <c:pt idx="76">
                  <c:v>0.25299401197604793</c:v>
                </c:pt>
                <c:pt idx="77">
                  <c:v>0.75698602794411174</c:v>
                </c:pt>
                <c:pt idx="78">
                  <c:v>0.45259481037924154</c:v>
                </c:pt>
                <c:pt idx="79">
                  <c:v>0.44760479041916168</c:v>
                </c:pt>
                <c:pt idx="80">
                  <c:v>0.21307385229540918</c:v>
                </c:pt>
                <c:pt idx="81">
                  <c:v>6.8363273453093801E-2</c:v>
                </c:pt>
                <c:pt idx="82">
                  <c:v>0.71706586826347296</c:v>
                </c:pt>
                <c:pt idx="83">
                  <c:v>0.85179640718562866</c:v>
                </c:pt>
                <c:pt idx="84">
                  <c:v>0.5923153692614771</c:v>
                </c:pt>
                <c:pt idx="85">
                  <c:v>0.54740518962075846</c:v>
                </c:pt>
                <c:pt idx="86">
                  <c:v>0.67714570858283429</c:v>
                </c:pt>
                <c:pt idx="87">
                  <c:v>0.72205588822355282</c:v>
                </c:pt>
                <c:pt idx="88">
                  <c:v>0.76197604790419149</c:v>
                </c:pt>
                <c:pt idx="89">
                  <c:v>9.8303393213572843E-2</c:v>
                </c:pt>
                <c:pt idx="90">
                  <c:v>0.75199600798403188</c:v>
                </c:pt>
                <c:pt idx="91">
                  <c:v>0.4026946107784431</c:v>
                </c:pt>
                <c:pt idx="92">
                  <c:v>0.24800399201596807</c:v>
                </c:pt>
                <c:pt idx="93">
                  <c:v>0.74201596806387216</c:v>
                </c:pt>
                <c:pt idx="94">
                  <c:v>0.27794411177644712</c:v>
                </c:pt>
                <c:pt idx="95">
                  <c:v>0.60728542914171657</c:v>
                </c:pt>
                <c:pt idx="96">
                  <c:v>0.52245508982035926</c:v>
                </c:pt>
                <c:pt idx="97">
                  <c:v>0.70209580838323349</c:v>
                </c:pt>
                <c:pt idx="98">
                  <c:v>0.46257485029940121</c:v>
                </c:pt>
                <c:pt idx="99">
                  <c:v>3.4930139720558877E-3</c:v>
                </c:pt>
                <c:pt idx="100">
                  <c:v>0.31786427145708585</c:v>
                </c:pt>
                <c:pt idx="101">
                  <c:v>0.81686626746506974</c:v>
                </c:pt>
                <c:pt idx="102">
                  <c:v>4.3413173652694606E-2</c:v>
                </c:pt>
                <c:pt idx="103">
                  <c:v>0.24301397205588823</c:v>
                </c:pt>
                <c:pt idx="104">
                  <c:v>0.16317365269461079</c:v>
                </c:pt>
                <c:pt idx="105">
                  <c:v>0.3777445109780439</c:v>
                </c:pt>
                <c:pt idx="106">
                  <c:v>0.64720558882235524</c:v>
                </c:pt>
                <c:pt idx="107">
                  <c:v>0.79191616766467055</c:v>
                </c:pt>
                <c:pt idx="108">
                  <c:v>0.89171656686626743</c:v>
                </c:pt>
                <c:pt idx="109">
                  <c:v>0.63223552894211577</c:v>
                </c:pt>
                <c:pt idx="110">
                  <c:v>0.72704590818363268</c:v>
                </c:pt>
                <c:pt idx="111">
                  <c:v>0.36776447105788423</c:v>
                </c:pt>
                <c:pt idx="112">
                  <c:v>0.42265469061876249</c:v>
                </c:pt>
                <c:pt idx="113">
                  <c:v>0.7120758483033931</c:v>
                </c:pt>
                <c:pt idx="114">
                  <c:v>1.8463073852295408E-2</c:v>
                </c:pt>
                <c:pt idx="115">
                  <c:v>0.20808383233532934</c:v>
                </c:pt>
                <c:pt idx="116">
                  <c:v>0.45758483033932135</c:v>
                </c:pt>
                <c:pt idx="117">
                  <c:v>0.96656686626746502</c:v>
                </c:pt>
                <c:pt idx="118">
                  <c:v>0.83682634730538918</c:v>
                </c:pt>
                <c:pt idx="119">
                  <c:v>0.69211576846307377</c:v>
                </c:pt>
                <c:pt idx="120">
                  <c:v>0.90668662674650691</c:v>
                </c:pt>
                <c:pt idx="121">
                  <c:v>0.3478043912175649</c:v>
                </c:pt>
                <c:pt idx="122">
                  <c:v>0.51247504990019965</c:v>
                </c:pt>
                <c:pt idx="123">
                  <c:v>0.98153692614770449</c:v>
                </c:pt>
                <c:pt idx="124">
                  <c:v>0.9565868263473053</c:v>
                </c:pt>
                <c:pt idx="125">
                  <c:v>0.56736526946107779</c:v>
                </c:pt>
                <c:pt idx="126">
                  <c:v>0.15818363273453093</c:v>
                </c:pt>
                <c:pt idx="127">
                  <c:v>0.64221556886227538</c:v>
                </c:pt>
                <c:pt idx="128">
                  <c:v>2.3453093812375248E-2</c:v>
                </c:pt>
                <c:pt idx="129">
                  <c:v>3.3433133732534932E-2</c:v>
                </c:pt>
                <c:pt idx="130">
                  <c:v>0.26297405189620759</c:v>
                </c:pt>
                <c:pt idx="131">
                  <c:v>0.43762475049900201</c:v>
                </c:pt>
                <c:pt idx="132">
                  <c:v>0.6871257485029939</c:v>
                </c:pt>
                <c:pt idx="133">
                  <c:v>5.3393213572854287E-2</c:v>
                </c:pt>
                <c:pt idx="134">
                  <c:v>0.55239520958083832</c:v>
                </c:pt>
                <c:pt idx="135">
                  <c:v>0.80189620758483027</c:v>
                </c:pt>
                <c:pt idx="136">
                  <c:v>0.88672654690618757</c:v>
                </c:pt>
                <c:pt idx="137">
                  <c:v>0.88173652694610771</c:v>
                </c:pt>
                <c:pt idx="138">
                  <c:v>0.73203592814371254</c:v>
                </c:pt>
                <c:pt idx="139">
                  <c:v>0.59730538922155685</c:v>
                </c:pt>
                <c:pt idx="140">
                  <c:v>0.60229540918163671</c:v>
                </c:pt>
                <c:pt idx="141">
                  <c:v>0.77195608782435121</c:v>
                </c:pt>
                <c:pt idx="142">
                  <c:v>9.3313373253493009E-2</c:v>
                </c:pt>
                <c:pt idx="143">
                  <c:v>0.80688622754491013</c:v>
                </c:pt>
                <c:pt idx="144">
                  <c:v>0.44261477045908182</c:v>
                </c:pt>
                <c:pt idx="145">
                  <c:v>0.19311377245508982</c:v>
                </c:pt>
                <c:pt idx="146">
                  <c:v>0.78193612774451093</c:v>
                </c:pt>
                <c:pt idx="147">
                  <c:v>0.70708582834331335</c:v>
                </c:pt>
                <c:pt idx="148">
                  <c:v>0.58233532934131738</c:v>
                </c:pt>
                <c:pt idx="149">
                  <c:v>0.38273453093812376</c:v>
                </c:pt>
                <c:pt idx="150">
                  <c:v>0.99650698602794407</c:v>
                </c:pt>
                <c:pt idx="151">
                  <c:v>0.89670658682634719</c:v>
                </c:pt>
                <c:pt idx="152">
                  <c:v>0.31287425149700598</c:v>
                </c:pt>
                <c:pt idx="153">
                  <c:v>0.58732534930139724</c:v>
                </c:pt>
                <c:pt idx="154">
                  <c:v>0.47255489021956087</c:v>
                </c:pt>
                <c:pt idx="155">
                  <c:v>0.91167664670658677</c:v>
                </c:pt>
                <c:pt idx="156">
                  <c:v>0.15319361277445109</c:v>
                </c:pt>
                <c:pt idx="157">
                  <c:v>0.83183632734530932</c:v>
                </c:pt>
                <c:pt idx="158">
                  <c:v>2.8443113772455089E-2</c:v>
                </c:pt>
                <c:pt idx="159">
                  <c:v>0.91666666666666663</c:v>
                </c:pt>
                <c:pt idx="160">
                  <c:v>0.57235528942115765</c:v>
                </c:pt>
                <c:pt idx="161">
                  <c:v>0.30289421157684632</c:v>
                </c:pt>
                <c:pt idx="162">
                  <c:v>0.28792415169660679</c:v>
                </c:pt>
                <c:pt idx="163">
                  <c:v>0.53243512974051899</c:v>
                </c:pt>
                <c:pt idx="164">
                  <c:v>0.86676646706586813</c:v>
                </c:pt>
                <c:pt idx="165">
                  <c:v>0.63722554890219563</c:v>
                </c:pt>
                <c:pt idx="166">
                  <c:v>0.22305389221556887</c:v>
                </c:pt>
                <c:pt idx="167">
                  <c:v>0.1282435129740519</c:v>
                </c:pt>
                <c:pt idx="168">
                  <c:v>0.5424151696606786</c:v>
                </c:pt>
                <c:pt idx="169">
                  <c:v>0.36277445109780437</c:v>
                </c:pt>
                <c:pt idx="170">
                  <c:v>3.8423153692614773E-2</c:v>
                </c:pt>
                <c:pt idx="171">
                  <c:v>0.50249500998003993</c:v>
                </c:pt>
                <c:pt idx="172">
                  <c:v>0.65718562874251485</c:v>
                </c:pt>
                <c:pt idx="173">
                  <c:v>0.27295409181636726</c:v>
                </c:pt>
                <c:pt idx="174">
                  <c:v>0.66716566866267457</c:v>
                </c:pt>
                <c:pt idx="175">
                  <c:v>0.1432135728542914</c:v>
                </c:pt>
                <c:pt idx="176">
                  <c:v>8.8323353293413162E-2</c:v>
                </c:pt>
                <c:pt idx="177">
                  <c:v>0.81187624750498999</c:v>
                </c:pt>
                <c:pt idx="178">
                  <c:v>0.94660678642714557</c:v>
                </c:pt>
                <c:pt idx="179">
                  <c:v>0.43263473053892215</c:v>
                </c:pt>
                <c:pt idx="180">
                  <c:v>0.4875249500998004</c:v>
                </c:pt>
                <c:pt idx="181">
                  <c:v>0.21806387225548904</c:v>
                </c:pt>
                <c:pt idx="182">
                  <c:v>0.39271457085828343</c:v>
                </c:pt>
                <c:pt idx="183">
                  <c:v>0.26796407185628746</c:v>
                </c:pt>
                <c:pt idx="184">
                  <c:v>0.41267465069860282</c:v>
                </c:pt>
                <c:pt idx="185">
                  <c:v>0.28293413173652693</c:v>
                </c:pt>
                <c:pt idx="186">
                  <c:v>0.61227544910179643</c:v>
                </c:pt>
                <c:pt idx="187">
                  <c:v>0.84181636726546893</c:v>
                </c:pt>
                <c:pt idx="188">
                  <c:v>0.40768463073852296</c:v>
                </c:pt>
                <c:pt idx="189">
                  <c:v>0.39770459081836329</c:v>
                </c:pt>
                <c:pt idx="190">
                  <c:v>0.96157684630738516</c:v>
                </c:pt>
                <c:pt idx="191">
                  <c:v>5.8383233532934127E-2</c:v>
                </c:pt>
                <c:pt idx="192">
                  <c:v>0.99151696606786421</c:v>
                </c:pt>
                <c:pt idx="193">
                  <c:v>7.3353293413173648E-2</c:v>
                </c:pt>
                <c:pt idx="194">
                  <c:v>0.49750499001996007</c:v>
                </c:pt>
                <c:pt idx="195">
                  <c:v>4.8403193612774446E-2</c:v>
                </c:pt>
                <c:pt idx="196">
                  <c:v>0.82684630738522946</c:v>
                </c:pt>
                <c:pt idx="197">
                  <c:v>0.69710578842315363</c:v>
                </c:pt>
                <c:pt idx="198">
                  <c:v>0.29291417165668665</c:v>
                </c:pt>
                <c:pt idx="199">
                  <c:v>0.87674650698602785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025728"/>
        <c:axId val="258027904"/>
      </c:scatterChart>
      <c:valAx>
        <c:axId val="25802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value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8027904"/>
        <c:crosses val="autoZero"/>
        <c:crossBetween val="midCat"/>
      </c:valAx>
      <c:valAx>
        <c:axId val="25802790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CDF</a:t>
                </a:r>
              </a:p>
            </c:rich>
          </c:tx>
          <c:layout>
            <c:manualLayout>
              <c:xMode val="edge"/>
              <c:yMode val="edge"/>
              <c:x val="7.9840319361277438E-3"/>
              <c:y val="0.4053085031037807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5802572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Human Mortality Rate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'Ex 2.3a'!$B$6:$B$125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2.3a'!$C$6:$C$125</c:f>
              <c:numCache>
                <c:formatCode>General</c:formatCode>
                <c:ptCount val="120"/>
                <c:pt idx="0">
                  <c:v>7.0600000000000003E-3</c:v>
                </c:pt>
                <c:pt idx="1">
                  <c:v>5.2999999999999998E-4</c:v>
                </c:pt>
                <c:pt idx="2">
                  <c:v>3.6000000000000002E-4</c:v>
                </c:pt>
                <c:pt idx="3">
                  <c:v>2.7E-4</c:v>
                </c:pt>
                <c:pt idx="4">
                  <c:v>2.2000000000000001E-4</c:v>
                </c:pt>
                <c:pt idx="5">
                  <c:v>2.0000000000000001E-4</c:v>
                </c:pt>
                <c:pt idx="6">
                  <c:v>1.9000000000000001E-4</c:v>
                </c:pt>
                <c:pt idx="7">
                  <c:v>1.8000000000000001E-4</c:v>
                </c:pt>
                <c:pt idx="8">
                  <c:v>1.6000000000000001E-4</c:v>
                </c:pt>
                <c:pt idx="9">
                  <c:v>1.3999999999999999E-4</c:v>
                </c:pt>
                <c:pt idx="10">
                  <c:v>1.2999999999999999E-4</c:v>
                </c:pt>
                <c:pt idx="11">
                  <c:v>1.2999999999999999E-4</c:v>
                </c:pt>
                <c:pt idx="12">
                  <c:v>1.7000000000000001E-4</c:v>
                </c:pt>
                <c:pt idx="13">
                  <c:v>2.5999999999999998E-4</c:v>
                </c:pt>
                <c:pt idx="14">
                  <c:v>3.8000000000000002E-4</c:v>
                </c:pt>
                <c:pt idx="15">
                  <c:v>5.1000000000000004E-4</c:v>
                </c:pt>
                <c:pt idx="16">
                  <c:v>6.3000000000000003E-4</c:v>
                </c:pt>
                <c:pt idx="17">
                  <c:v>7.2999999999999996E-4</c:v>
                </c:pt>
                <c:pt idx="18">
                  <c:v>7.9000000000000001E-4</c:v>
                </c:pt>
                <c:pt idx="19">
                  <c:v>8.4000000000000003E-4</c:v>
                </c:pt>
                <c:pt idx="20">
                  <c:v>8.8000000000000003E-4</c:v>
                </c:pt>
                <c:pt idx="21">
                  <c:v>9.2000000000000003E-4</c:v>
                </c:pt>
                <c:pt idx="22">
                  <c:v>9.6000000000000002E-4</c:v>
                </c:pt>
                <c:pt idx="23">
                  <c:v>9.7000000000000005E-4</c:v>
                </c:pt>
                <c:pt idx="24">
                  <c:v>9.6000000000000002E-4</c:v>
                </c:pt>
                <c:pt idx="25">
                  <c:v>9.5E-4</c:v>
                </c:pt>
                <c:pt idx="26">
                  <c:v>9.5E-4</c:v>
                </c:pt>
                <c:pt idx="27">
                  <c:v>9.6000000000000002E-4</c:v>
                </c:pt>
                <c:pt idx="28">
                  <c:v>9.7999999999999997E-4</c:v>
                </c:pt>
                <c:pt idx="29">
                  <c:v>1.0200000000000001E-3</c:v>
                </c:pt>
                <c:pt idx="30">
                  <c:v>1.06E-3</c:v>
                </c:pt>
                <c:pt idx="31">
                  <c:v>1.1100000000000001E-3</c:v>
                </c:pt>
                <c:pt idx="32">
                  <c:v>1.17E-3</c:v>
                </c:pt>
                <c:pt idx="33">
                  <c:v>1.24E-3</c:v>
                </c:pt>
                <c:pt idx="34">
                  <c:v>1.33E-3</c:v>
                </c:pt>
                <c:pt idx="35">
                  <c:v>1.42E-3</c:v>
                </c:pt>
                <c:pt idx="36">
                  <c:v>1.5100000000000001E-3</c:v>
                </c:pt>
                <c:pt idx="37">
                  <c:v>1.6100000000000001E-3</c:v>
                </c:pt>
                <c:pt idx="38">
                  <c:v>1.73E-3</c:v>
                </c:pt>
                <c:pt idx="39">
                  <c:v>1.8699999999999999E-3</c:v>
                </c:pt>
                <c:pt idx="40">
                  <c:v>2.0100000000000001E-3</c:v>
                </c:pt>
                <c:pt idx="41">
                  <c:v>2.1700000000000001E-3</c:v>
                </c:pt>
                <c:pt idx="42">
                  <c:v>2.3400000000000001E-3</c:v>
                </c:pt>
                <c:pt idx="43">
                  <c:v>2.5300000000000001E-3</c:v>
                </c:pt>
                <c:pt idx="44">
                  <c:v>2.7399999999999998E-3</c:v>
                </c:pt>
                <c:pt idx="45">
                  <c:v>2.99E-3</c:v>
                </c:pt>
                <c:pt idx="46">
                  <c:v>3.2499999999999999E-3</c:v>
                </c:pt>
                <c:pt idx="47">
                  <c:v>3.5300000000000002E-3</c:v>
                </c:pt>
                <c:pt idx="48">
                  <c:v>3.81E-3</c:v>
                </c:pt>
                <c:pt idx="49">
                  <c:v>4.0899999999999999E-3</c:v>
                </c:pt>
                <c:pt idx="50">
                  <c:v>4.3899999999999998E-3</c:v>
                </c:pt>
                <c:pt idx="51">
                  <c:v>4.7299999999999998E-3</c:v>
                </c:pt>
                <c:pt idx="52">
                  <c:v>5.1200000000000004E-3</c:v>
                </c:pt>
                <c:pt idx="53">
                  <c:v>5.5700000000000003E-3</c:v>
                </c:pt>
                <c:pt idx="54">
                  <c:v>6.1000000000000004E-3</c:v>
                </c:pt>
                <c:pt idx="55">
                  <c:v>6.7299999999999999E-3</c:v>
                </c:pt>
                <c:pt idx="56">
                  <c:v>7.4200000000000004E-3</c:v>
                </c:pt>
                <c:pt idx="57">
                  <c:v>8.1600000000000006E-3</c:v>
                </c:pt>
                <c:pt idx="58">
                  <c:v>8.9200000000000008E-3</c:v>
                </c:pt>
                <c:pt idx="59">
                  <c:v>9.7099999999999999E-3</c:v>
                </c:pt>
                <c:pt idx="60">
                  <c:v>1.0580000000000001E-2</c:v>
                </c:pt>
                <c:pt idx="61">
                  <c:v>1.157E-2</c:v>
                </c:pt>
                <c:pt idx="62">
                  <c:v>1.265E-2</c:v>
                </c:pt>
                <c:pt idx="63">
                  <c:v>1.383E-2</c:v>
                </c:pt>
                <c:pt idx="64">
                  <c:v>1.5089999999999999E-2</c:v>
                </c:pt>
                <c:pt idx="65">
                  <c:v>1.6410000000000001E-2</c:v>
                </c:pt>
                <c:pt idx="66">
                  <c:v>1.7819999999999999E-2</c:v>
                </c:pt>
                <c:pt idx="67">
                  <c:v>1.941E-2</c:v>
                </c:pt>
                <c:pt idx="68">
                  <c:v>2.1229999999999999E-2</c:v>
                </c:pt>
                <c:pt idx="69">
                  <c:v>2.3230000000000001E-2</c:v>
                </c:pt>
                <c:pt idx="70">
                  <c:v>2.528E-2</c:v>
                </c:pt>
                <c:pt idx="71">
                  <c:v>2.7390000000000001E-2</c:v>
                </c:pt>
                <c:pt idx="72">
                  <c:v>2.9700000000000001E-2</c:v>
                </c:pt>
                <c:pt idx="73">
                  <c:v>3.2289999999999999E-2</c:v>
                </c:pt>
                <c:pt idx="74">
                  <c:v>3.5180000000000003E-2</c:v>
                </c:pt>
                <c:pt idx="75">
                  <c:v>3.8240000000000003E-2</c:v>
                </c:pt>
                <c:pt idx="76">
                  <c:v>4.1450000000000001E-2</c:v>
                </c:pt>
                <c:pt idx="77">
                  <c:v>4.5019999999999998E-2</c:v>
                </c:pt>
                <c:pt idx="78">
                  <c:v>4.9140000000000003E-2</c:v>
                </c:pt>
                <c:pt idx="79">
                  <c:v>5.3949999999999998E-2</c:v>
                </c:pt>
                <c:pt idx="80">
                  <c:v>5.9499999999999997E-2</c:v>
                </c:pt>
                <c:pt idx="81">
                  <c:v>6.5780000000000005E-2</c:v>
                </c:pt>
                <c:pt idx="82">
                  <c:v>7.2870000000000004E-2</c:v>
                </c:pt>
                <c:pt idx="83">
                  <c:v>8.0659999999999996E-2</c:v>
                </c:pt>
                <c:pt idx="84">
                  <c:v>8.9130000000000001E-2</c:v>
                </c:pt>
                <c:pt idx="85">
                  <c:v>9.7769999999999996E-2</c:v>
                </c:pt>
                <c:pt idx="86">
                  <c:v>0.107</c:v>
                </c:pt>
                <c:pt idx="87">
                  <c:v>0.11683</c:v>
                </c:pt>
                <c:pt idx="88">
                  <c:v>0.12725</c:v>
                </c:pt>
                <c:pt idx="89">
                  <c:v>0.13827</c:v>
                </c:pt>
                <c:pt idx="90">
                  <c:v>0.14989</c:v>
                </c:pt>
                <c:pt idx="91">
                  <c:v>0.16209999999999999</c:v>
                </c:pt>
                <c:pt idx="92">
                  <c:v>0.17488999999999999</c:v>
                </c:pt>
                <c:pt idx="93">
                  <c:v>0.18823999999999999</c:v>
                </c:pt>
                <c:pt idx="94">
                  <c:v>0.20211999999999999</c:v>
                </c:pt>
                <c:pt idx="95">
                  <c:v>0.21651000000000001</c:v>
                </c:pt>
                <c:pt idx="96">
                  <c:v>0.23138</c:v>
                </c:pt>
                <c:pt idx="97">
                  <c:v>0.24668000000000001</c:v>
                </c:pt>
                <c:pt idx="98">
                  <c:v>0.26236999999999999</c:v>
                </c:pt>
                <c:pt idx="99">
                  <c:v>0.27839000000000003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061056"/>
        <c:axId val="258062976"/>
      </c:scatterChart>
      <c:valAx>
        <c:axId val="258061056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(years)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8062976"/>
        <c:crosses val="autoZero"/>
        <c:crossBetween val="midCat"/>
      </c:valAx>
      <c:valAx>
        <c:axId val="258062976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="1"/>
                </a:pPr>
                <a:r>
                  <a:rPr lang="en-US" sz="1100" b="1"/>
                  <a:t>Mortality rate (fraction per year)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2580610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Human Mortality S(t) and F(t) Functions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372440944881889"/>
          <c:y val="0.16251166520851448"/>
          <c:w val="0.69014348206474185"/>
          <c:h val="0.668595435987168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 2.3a'!$E$5</c:f>
              <c:strCache>
                <c:ptCount val="1"/>
                <c:pt idx="0">
                  <c:v>S(t)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'Ex 2.3a'!$B$6:$B$125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2.3a'!$E$6:$E$125</c:f>
              <c:numCache>
                <c:formatCode>General</c:formatCode>
                <c:ptCount val="120"/>
                <c:pt idx="0">
                  <c:v>0.99296486325406741</c:v>
                </c:pt>
                <c:pt idx="1">
                  <c:v>0.99243873131382276</c:v>
                </c:pt>
                <c:pt idx="2">
                  <c:v>0.99208151767286301</c:v>
                </c:pt>
                <c:pt idx="3">
                  <c:v>0.99181369182120838</c:v>
                </c:pt>
                <c:pt idx="4">
                  <c:v>0.99159551680913904</c:v>
                </c:pt>
                <c:pt idx="5">
                  <c:v>0.99139721753636545</c:v>
                </c:pt>
                <c:pt idx="6">
                  <c:v>0.99120886995862001</c:v>
                </c:pt>
                <c:pt idx="7">
                  <c:v>0.99103046841864784</c:v>
                </c:pt>
                <c:pt idx="8">
                  <c:v>0.99087191622821424</c:v>
                </c:pt>
                <c:pt idx="9">
                  <c:v>0.99073320387003394</c:v>
                </c:pt>
                <c:pt idx="10">
                  <c:v>0.99060441692486367</c:v>
                </c:pt>
                <c:pt idx="11">
                  <c:v>0.99047564672090804</c:v>
                </c:pt>
                <c:pt idx="12">
                  <c:v>0.99030728017252756</c:v>
                </c:pt>
                <c:pt idx="13">
                  <c:v>0.99004983374916811</c:v>
                </c:pt>
                <c:pt idx="14">
                  <c:v>0.98967368628488794</c:v>
                </c:pt>
                <c:pt idx="15">
                  <c:v>0.98916908139006809</c:v>
                </c:pt>
                <c:pt idx="16">
                  <c:v>0.98854610112817987</c:v>
                </c:pt>
                <c:pt idx="17">
                  <c:v>0.9878247258083831</c:v>
                </c:pt>
                <c:pt idx="18">
                  <c:v>0.98704465244454354</c:v>
                </c:pt>
                <c:pt idx="19">
                  <c:v>0.98621588306835972</c:v>
                </c:pt>
                <c:pt idx="20">
                  <c:v>0.98534839484206105</c:v>
                </c:pt>
                <c:pt idx="21">
                  <c:v>0.98444229119039672</c:v>
                </c:pt>
                <c:pt idx="22">
                  <c:v>0.98349768007673455</c:v>
                </c:pt>
                <c:pt idx="23">
                  <c:v>0.98254414986397809</c:v>
                </c:pt>
                <c:pt idx="24">
                  <c:v>0.98160136009160559</c:v>
                </c:pt>
                <c:pt idx="25">
                  <c:v>0.98066928160689892</c:v>
                </c:pt>
                <c:pt idx="26">
                  <c:v>0.97973808817628538</c:v>
                </c:pt>
                <c:pt idx="27">
                  <c:v>0.97879799093051356</c:v>
                </c:pt>
                <c:pt idx="28">
                  <c:v>0.97783923876469503</c:v>
                </c:pt>
                <c:pt idx="29">
                  <c:v>0.97684235124022267</c:v>
                </c:pt>
                <c:pt idx="30">
                  <c:v>0.97580744694408661</c:v>
                </c:pt>
                <c:pt idx="31">
                  <c:v>0.97472490160179392</c:v>
                </c:pt>
                <c:pt idx="32">
                  <c:v>0.97358514035726618</c:v>
                </c:pt>
                <c:pt idx="33">
                  <c:v>0.97237864296619814</c:v>
                </c:pt>
                <c:pt idx="34">
                  <c:v>0.97108623901019497</c:v>
                </c:pt>
                <c:pt idx="35">
                  <c:v>0.96970827513669455</c:v>
                </c:pt>
                <c:pt idx="36">
                  <c:v>0.96824512060092416</c:v>
                </c:pt>
                <c:pt idx="37">
                  <c:v>0.96668750017765637</c:v>
                </c:pt>
                <c:pt idx="38">
                  <c:v>0.96501657656801365</c:v>
                </c:pt>
                <c:pt idx="39">
                  <c:v>0.96321368180181632</c:v>
                </c:pt>
                <c:pt idx="40">
                  <c:v>0.96127956673820181</c:v>
                </c:pt>
                <c:pt idx="41">
                  <c:v>0.9591958517268343</c:v>
                </c:pt>
                <c:pt idx="42">
                  <c:v>0.95695395747304668</c:v>
                </c:pt>
                <c:pt idx="43">
                  <c:v>0.95453592406270305</c:v>
                </c:pt>
                <c:pt idx="44">
                  <c:v>0.95192407549736502</c:v>
                </c:pt>
                <c:pt idx="45">
                  <c:v>0.94908207342204542</c:v>
                </c:pt>
                <c:pt idx="46">
                  <c:v>0.94600256359749835</c:v>
                </c:pt>
                <c:pt idx="47">
                  <c:v>0.9426690616404888</c:v>
                </c:pt>
                <c:pt idx="48">
                  <c:v>0.93908432577382883</c:v>
                </c:pt>
                <c:pt idx="49">
                  <c:v>0.93525131473224177</c:v>
                </c:pt>
                <c:pt idx="50">
                  <c:v>0.93115456041571154</c:v>
                </c:pt>
                <c:pt idx="51">
                  <c:v>0.92676059925522447</c:v>
                </c:pt>
                <c:pt idx="52">
                  <c:v>0.92202771151878948</c:v>
                </c:pt>
                <c:pt idx="53">
                  <c:v>0.91690629355560715</c:v>
                </c:pt>
                <c:pt idx="54">
                  <c:v>0.91133018957262446</c:v>
                </c:pt>
                <c:pt idx="55">
                  <c:v>0.90521752956936907</c:v>
                </c:pt>
                <c:pt idx="56">
                  <c:v>0.8985256729903055</c:v>
                </c:pt>
                <c:pt idx="57">
                  <c:v>0.8912235367326844</c:v>
                </c:pt>
                <c:pt idx="58">
                  <c:v>0.88330917332222036</c:v>
                </c:pt>
                <c:pt idx="59">
                  <c:v>0.87477374780296169</c:v>
                </c:pt>
                <c:pt idx="60">
                  <c:v>0.86556742885513016</c:v>
                </c:pt>
                <c:pt idx="61">
                  <c:v>0.85561052546247807</c:v>
                </c:pt>
                <c:pt idx="62">
                  <c:v>0.8448552230270977</c:v>
                </c:pt>
                <c:pt idx="63">
                  <c:v>0.8332513013661067</c:v>
                </c:pt>
                <c:pt idx="64">
                  <c:v>0.82077193286735739</c:v>
                </c:pt>
                <c:pt idx="65">
                  <c:v>0.80741297547706703</c:v>
                </c:pt>
                <c:pt idx="66">
                  <c:v>0.79315231610264536</c:v>
                </c:pt>
                <c:pt idx="67">
                  <c:v>0.77790567695553758</c:v>
                </c:pt>
                <c:pt idx="68">
                  <c:v>0.76156481146953436</c:v>
                </c:pt>
                <c:pt idx="69">
                  <c:v>0.74407756168949557</c:v>
                </c:pt>
                <c:pt idx="70">
                  <c:v>0.72550305193672171</c:v>
                </c:pt>
                <c:pt idx="71">
                  <c:v>0.70590119620553715</c:v>
                </c:pt>
                <c:pt idx="72">
                  <c:v>0.68524420541293063</c:v>
                </c:pt>
                <c:pt idx="73">
                  <c:v>0.66347108875665728</c:v>
                </c:pt>
                <c:pt idx="74">
                  <c:v>0.64053596998183082</c:v>
                </c:pt>
                <c:pt idx="75">
                  <c:v>0.61650428862179218</c:v>
                </c:pt>
                <c:pt idx="76">
                  <c:v>0.59147255241277585</c:v>
                </c:pt>
                <c:pt idx="77">
                  <c:v>0.56543496186768483</c:v>
                </c:pt>
                <c:pt idx="78">
                  <c:v>0.5383211305281359</c:v>
                </c:pt>
                <c:pt idx="79">
                  <c:v>0.51004822444437392</c:v>
                </c:pt>
                <c:pt idx="80">
                  <c:v>0.48058556091660409</c:v>
                </c:pt>
                <c:pt idx="81">
                  <c:v>0.44998996340992464</c:v>
                </c:pt>
                <c:pt idx="82">
                  <c:v>0.41836542745967709</c:v>
                </c:pt>
                <c:pt idx="83">
                  <c:v>0.38594515697010878</c:v>
                </c:pt>
                <c:pt idx="84">
                  <c:v>0.3530343210515951</c:v>
                </c:pt>
                <c:pt idx="85">
                  <c:v>0.32015180661709436</c:v>
                </c:pt>
                <c:pt idx="86">
                  <c:v>0.28766461749968686</c:v>
                </c:pt>
                <c:pt idx="87">
                  <c:v>0.25594569139406909</c:v>
                </c:pt>
                <c:pt idx="88">
                  <c:v>0.2253636408135129</c:v>
                </c:pt>
                <c:pt idx="89">
                  <c:v>0.19626097506209789</c:v>
                </c:pt>
                <c:pt idx="90">
                  <c:v>0.16894196929146763</c:v>
                </c:pt>
                <c:pt idx="91">
                  <c:v>0.14366084505880075</c:v>
                </c:pt>
                <c:pt idx="92">
                  <c:v>0.12061037140543615</c:v>
                </c:pt>
                <c:pt idx="93">
                  <c:v>9.9915544982746587E-2</c:v>
                </c:pt>
                <c:pt idx="94">
                  <c:v>8.1630688757571263E-2</c:v>
                </c:pt>
                <c:pt idx="95">
                  <c:v>6.5739192109410427E-2</c:v>
                </c:pt>
                <c:pt idx="96">
                  <c:v>5.2159966688743287E-2</c:v>
                </c:pt>
                <c:pt idx="97">
                  <c:v>4.0757312807364936E-2</c:v>
                </c:pt>
                <c:pt idx="98">
                  <c:v>3.1351599263955955E-2</c:v>
                </c:pt>
                <c:pt idx="99">
                  <c:v>2.3733208715440823E-2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2.3a'!$F$5</c:f>
              <c:strCache>
                <c:ptCount val="1"/>
                <c:pt idx="0">
                  <c:v>F(t)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'Ex 2.3a'!$B$6:$B$125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2.3a'!$F$6:$F$125</c:f>
              <c:numCache>
                <c:formatCode>General</c:formatCode>
                <c:ptCount val="120"/>
                <c:pt idx="0">
                  <c:v>7.0351367459325909E-3</c:v>
                </c:pt>
                <c:pt idx="1">
                  <c:v>7.561268686177236E-3</c:v>
                </c:pt>
                <c:pt idx="2">
                  <c:v>7.9184823271369886E-3</c:v>
                </c:pt>
                <c:pt idx="3">
                  <c:v>8.1863081787916236E-3</c:v>
                </c:pt>
                <c:pt idx="4">
                  <c:v>8.4044831908609563E-3</c:v>
                </c:pt>
                <c:pt idx="5">
                  <c:v>8.6027824636345507E-3</c:v>
                </c:pt>
                <c:pt idx="6">
                  <c:v>8.7911300413799909E-3</c:v>
                </c:pt>
                <c:pt idx="7">
                  <c:v>8.9695315813521637E-3</c:v>
                </c:pt>
                <c:pt idx="8">
                  <c:v>9.1280837717857555E-3</c:v>
                </c:pt>
                <c:pt idx="9">
                  <c:v>9.2667961299660595E-3</c:v>
                </c:pt>
                <c:pt idx="10">
                  <c:v>9.3955830751363267E-3</c:v>
                </c:pt>
                <c:pt idx="11">
                  <c:v>9.5243532790919572E-3</c:v>
                </c:pt>
                <c:pt idx="12">
                  <c:v>9.6927198274724402E-3</c:v>
                </c:pt>
                <c:pt idx="13">
                  <c:v>9.9501662508318933E-3</c:v>
                </c:pt>
                <c:pt idx="14">
                  <c:v>1.0326313715112057E-2</c:v>
                </c:pt>
                <c:pt idx="15">
                  <c:v>1.0830918609931905E-2</c:v>
                </c:pt>
                <c:pt idx="16">
                  <c:v>1.1453898871820134E-2</c:v>
                </c:pt>
                <c:pt idx="17">
                  <c:v>1.2175274191616903E-2</c:v>
                </c:pt>
                <c:pt idx="18">
                  <c:v>1.2955347555456465E-2</c:v>
                </c:pt>
                <c:pt idx="19">
                  <c:v>1.3784116931640278E-2</c:v>
                </c:pt>
                <c:pt idx="20">
                  <c:v>1.4651605157938952E-2</c:v>
                </c:pt>
                <c:pt idx="21">
                  <c:v>1.5557708809603277E-2</c:v>
                </c:pt>
                <c:pt idx="22">
                  <c:v>1.6502319923265452E-2</c:v>
                </c:pt>
                <c:pt idx="23">
                  <c:v>1.7455850136021911E-2</c:v>
                </c:pt>
                <c:pt idx="24">
                  <c:v>1.839863990839441E-2</c:v>
                </c:pt>
                <c:pt idx="25">
                  <c:v>1.9330718393101076E-2</c:v>
                </c:pt>
                <c:pt idx="26">
                  <c:v>2.0261911823714618E-2</c:v>
                </c:pt>
                <c:pt idx="27">
                  <c:v>2.1202009069486438E-2</c:v>
                </c:pt>
                <c:pt idx="28">
                  <c:v>2.2160761235304971E-2</c:v>
                </c:pt>
                <c:pt idx="29">
                  <c:v>2.3157648759777327E-2</c:v>
                </c:pt>
                <c:pt idx="30">
                  <c:v>2.4192553055913391E-2</c:v>
                </c:pt>
                <c:pt idx="31">
                  <c:v>2.5275098398206075E-2</c:v>
                </c:pt>
                <c:pt idx="32">
                  <c:v>2.6414859642733823E-2</c:v>
                </c:pt>
                <c:pt idx="33">
                  <c:v>2.7621357033801863E-2</c:v>
                </c:pt>
                <c:pt idx="34">
                  <c:v>2.8913760989805026E-2</c:v>
                </c:pt>
                <c:pt idx="35">
                  <c:v>3.0291724863305447E-2</c:v>
                </c:pt>
                <c:pt idx="36">
                  <c:v>3.1754879399075842E-2</c:v>
                </c:pt>
                <c:pt idx="37">
                  <c:v>3.3312499822343633E-2</c:v>
                </c:pt>
                <c:pt idx="38">
                  <c:v>3.4983423431986349E-2</c:v>
                </c:pt>
                <c:pt idx="39">
                  <c:v>3.6786318198183676E-2</c:v>
                </c:pt>
                <c:pt idx="40">
                  <c:v>3.8720433261798193E-2</c:v>
                </c:pt>
                <c:pt idx="41">
                  <c:v>4.0804148273165697E-2</c:v>
                </c:pt>
                <c:pt idx="42">
                  <c:v>4.3046042526953321E-2</c:v>
                </c:pt>
                <c:pt idx="43">
                  <c:v>4.5464075937296955E-2</c:v>
                </c:pt>
                <c:pt idx="44">
                  <c:v>4.8075924502634981E-2</c:v>
                </c:pt>
                <c:pt idx="45">
                  <c:v>5.0917926577954575E-2</c:v>
                </c:pt>
                <c:pt idx="46">
                  <c:v>5.3997436402501653E-2</c:v>
                </c:pt>
                <c:pt idx="47">
                  <c:v>5.7330938359511197E-2</c:v>
                </c:pt>
                <c:pt idx="48">
                  <c:v>6.0915674226171168E-2</c:v>
                </c:pt>
                <c:pt idx="49">
                  <c:v>6.4748685267758233E-2</c:v>
                </c:pt>
                <c:pt idx="50">
                  <c:v>6.8845439584288459E-2</c:v>
                </c:pt>
                <c:pt idx="51">
                  <c:v>7.3239400744775529E-2</c:v>
                </c:pt>
                <c:pt idx="52">
                  <c:v>7.7972288481210517E-2</c:v>
                </c:pt>
                <c:pt idx="53">
                  <c:v>8.3093706444392845E-2</c:v>
                </c:pt>
                <c:pt idx="54">
                  <c:v>8.8669810427375539E-2</c:v>
                </c:pt>
                <c:pt idx="55">
                  <c:v>9.4782470430630927E-2</c:v>
                </c:pt>
                <c:pt idx="56">
                  <c:v>0.1014743270096945</c:v>
                </c:pt>
                <c:pt idx="57">
                  <c:v>0.1087764632673156</c:v>
                </c:pt>
                <c:pt idx="58">
                  <c:v>0.11669082667777964</c:v>
                </c:pt>
                <c:pt idx="59">
                  <c:v>0.12522625219703831</c:v>
                </c:pt>
                <c:pt idx="60">
                  <c:v>0.13443257114486984</c:v>
                </c:pt>
                <c:pt idx="61">
                  <c:v>0.14438947453752193</c:v>
                </c:pt>
                <c:pt idx="62">
                  <c:v>0.1551447769729023</c:v>
                </c:pt>
                <c:pt idx="63">
                  <c:v>0.1667486986338933</c:v>
                </c:pt>
                <c:pt idx="64">
                  <c:v>0.17922806713264261</c:v>
                </c:pt>
                <c:pt idx="65">
                  <c:v>0.19258702452293297</c:v>
                </c:pt>
                <c:pt idx="66">
                  <c:v>0.20684768389735464</c:v>
                </c:pt>
                <c:pt idx="67">
                  <c:v>0.22209432304446242</c:v>
                </c:pt>
                <c:pt idx="68">
                  <c:v>0.23843518853046564</c:v>
                </c:pt>
                <c:pt idx="69">
                  <c:v>0.25592243831050443</c:v>
                </c:pt>
                <c:pt idx="70">
                  <c:v>0.27449694806327829</c:v>
                </c:pt>
                <c:pt idx="71">
                  <c:v>0.29409880379446285</c:v>
                </c:pt>
                <c:pt idx="72">
                  <c:v>0.31475579458706937</c:v>
                </c:pt>
                <c:pt idx="73">
                  <c:v>0.33652891124334272</c:v>
                </c:pt>
                <c:pt idx="74">
                  <c:v>0.35946403001816918</c:v>
                </c:pt>
                <c:pt idx="75">
                  <c:v>0.38349571137820782</c:v>
                </c:pt>
                <c:pt idx="76">
                  <c:v>0.40852744758722415</c:v>
                </c:pt>
                <c:pt idx="77">
                  <c:v>0.43456503813231517</c:v>
                </c:pt>
                <c:pt idx="78">
                  <c:v>0.4616788694718641</c:v>
                </c:pt>
                <c:pt idx="79">
                  <c:v>0.48995177555562608</c:v>
                </c:pt>
                <c:pt idx="80">
                  <c:v>0.51941443908339591</c:v>
                </c:pt>
                <c:pt idx="81">
                  <c:v>0.5500100365900753</c:v>
                </c:pt>
                <c:pt idx="82">
                  <c:v>0.58163457254032291</c:v>
                </c:pt>
                <c:pt idx="83">
                  <c:v>0.61405484302989122</c:v>
                </c:pt>
                <c:pt idx="84">
                  <c:v>0.64696567894840484</c:v>
                </c:pt>
                <c:pt idx="85">
                  <c:v>0.6798481933829057</c:v>
                </c:pt>
                <c:pt idx="86">
                  <c:v>0.71233538250031314</c:v>
                </c:pt>
                <c:pt idx="87">
                  <c:v>0.74405430860593091</c:v>
                </c:pt>
                <c:pt idx="88">
                  <c:v>0.7746363591864871</c:v>
                </c:pt>
                <c:pt idx="89">
                  <c:v>0.80373902493790217</c:v>
                </c:pt>
                <c:pt idx="90">
                  <c:v>0.83105803070853235</c:v>
                </c:pt>
                <c:pt idx="91">
                  <c:v>0.85633915494119928</c:v>
                </c:pt>
                <c:pt idx="92">
                  <c:v>0.87938962859456382</c:v>
                </c:pt>
                <c:pt idx="93">
                  <c:v>0.90008445501725343</c:v>
                </c:pt>
                <c:pt idx="94">
                  <c:v>0.91836931124242871</c:v>
                </c:pt>
                <c:pt idx="95">
                  <c:v>0.93426080789058963</c:v>
                </c:pt>
                <c:pt idx="96">
                  <c:v>0.94784003331125666</c:v>
                </c:pt>
                <c:pt idx="97">
                  <c:v>0.95924268719263506</c:v>
                </c:pt>
                <c:pt idx="98">
                  <c:v>0.96864840073604408</c:v>
                </c:pt>
                <c:pt idx="99">
                  <c:v>0.97626679128455918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942464"/>
        <c:axId val="240948736"/>
      </c:scatterChart>
      <c:valAx>
        <c:axId val="240942464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(years)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0948736"/>
        <c:crosses val="autoZero"/>
        <c:crossBetween val="midCat"/>
      </c:valAx>
      <c:valAx>
        <c:axId val="24094873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Cumulative S or F function</a:t>
                </a:r>
              </a:p>
            </c:rich>
          </c:tx>
          <c:layout>
            <c:manualLayout>
              <c:xMode val="edge"/>
              <c:yMode val="edge"/>
              <c:x val="2.4430446194225752E-2"/>
              <c:y val="0.243892534266550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09424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6109711286089641"/>
          <c:y val="0.42112058909303174"/>
          <c:w val="0.12223622047244179"/>
          <c:h val="0.1674343832021009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Human Mortality Rate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'Ex 2.3b,c'!$B$6:$B$125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2.3b,c'!$C$6:$C$125</c:f>
              <c:numCache>
                <c:formatCode>General</c:formatCode>
                <c:ptCount val="120"/>
                <c:pt idx="0">
                  <c:v>7.0600000000000003E-3</c:v>
                </c:pt>
                <c:pt idx="1">
                  <c:v>5.2999999999999998E-4</c:v>
                </c:pt>
                <c:pt idx="2">
                  <c:v>3.6000000000000002E-4</c:v>
                </c:pt>
                <c:pt idx="3">
                  <c:v>2.7E-4</c:v>
                </c:pt>
                <c:pt idx="4">
                  <c:v>2.2000000000000001E-4</c:v>
                </c:pt>
                <c:pt idx="5">
                  <c:v>2.0000000000000001E-4</c:v>
                </c:pt>
                <c:pt idx="6">
                  <c:v>1.9000000000000001E-4</c:v>
                </c:pt>
                <c:pt idx="7">
                  <c:v>1.8000000000000001E-4</c:v>
                </c:pt>
                <c:pt idx="8">
                  <c:v>1.6000000000000001E-4</c:v>
                </c:pt>
                <c:pt idx="9">
                  <c:v>1.3999999999999999E-4</c:v>
                </c:pt>
                <c:pt idx="10">
                  <c:v>1.2999999999999999E-4</c:v>
                </c:pt>
                <c:pt idx="11">
                  <c:v>1.2999999999999999E-4</c:v>
                </c:pt>
                <c:pt idx="12">
                  <c:v>1.7000000000000001E-4</c:v>
                </c:pt>
                <c:pt idx="13">
                  <c:v>2.5999999999999998E-4</c:v>
                </c:pt>
                <c:pt idx="14">
                  <c:v>3.8000000000000002E-4</c:v>
                </c:pt>
                <c:pt idx="15">
                  <c:v>5.1000000000000004E-4</c:v>
                </c:pt>
                <c:pt idx="16">
                  <c:v>6.3000000000000003E-4</c:v>
                </c:pt>
                <c:pt idx="17">
                  <c:v>7.2999999999999996E-4</c:v>
                </c:pt>
                <c:pt idx="18">
                  <c:v>7.9000000000000001E-4</c:v>
                </c:pt>
                <c:pt idx="19">
                  <c:v>8.4000000000000003E-4</c:v>
                </c:pt>
                <c:pt idx="20">
                  <c:v>8.8000000000000003E-4</c:v>
                </c:pt>
                <c:pt idx="21">
                  <c:v>9.2000000000000003E-4</c:v>
                </c:pt>
                <c:pt idx="22">
                  <c:v>9.6000000000000002E-4</c:v>
                </c:pt>
                <c:pt idx="23">
                  <c:v>9.7000000000000005E-4</c:v>
                </c:pt>
                <c:pt idx="24">
                  <c:v>9.6000000000000002E-4</c:v>
                </c:pt>
                <c:pt idx="25">
                  <c:v>9.5E-4</c:v>
                </c:pt>
                <c:pt idx="26">
                  <c:v>9.5E-4</c:v>
                </c:pt>
                <c:pt idx="27">
                  <c:v>9.6000000000000002E-4</c:v>
                </c:pt>
                <c:pt idx="28">
                  <c:v>9.7999999999999997E-4</c:v>
                </c:pt>
                <c:pt idx="29">
                  <c:v>1.0200000000000001E-3</c:v>
                </c:pt>
                <c:pt idx="30">
                  <c:v>1.06E-3</c:v>
                </c:pt>
                <c:pt idx="31">
                  <c:v>1.1100000000000001E-3</c:v>
                </c:pt>
                <c:pt idx="32">
                  <c:v>1.17E-3</c:v>
                </c:pt>
                <c:pt idx="33">
                  <c:v>1.24E-3</c:v>
                </c:pt>
                <c:pt idx="34">
                  <c:v>1.33E-3</c:v>
                </c:pt>
                <c:pt idx="35">
                  <c:v>1.42E-3</c:v>
                </c:pt>
                <c:pt idx="36">
                  <c:v>1.5100000000000001E-3</c:v>
                </c:pt>
                <c:pt idx="37">
                  <c:v>1.6100000000000001E-3</c:v>
                </c:pt>
                <c:pt idx="38">
                  <c:v>1.73E-3</c:v>
                </c:pt>
                <c:pt idx="39">
                  <c:v>1.8699999999999999E-3</c:v>
                </c:pt>
                <c:pt idx="40">
                  <c:v>2.0100000000000001E-3</c:v>
                </c:pt>
                <c:pt idx="41">
                  <c:v>2.1700000000000001E-3</c:v>
                </c:pt>
                <c:pt idx="42">
                  <c:v>2.3400000000000001E-3</c:v>
                </c:pt>
                <c:pt idx="43">
                  <c:v>2.5300000000000001E-3</c:v>
                </c:pt>
                <c:pt idx="44">
                  <c:v>2.7399999999999998E-3</c:v>
                </c:pt>
                <c:pt idx="45">
                  <c:v>2.99E-3</c:v>
                </c:pt>
                <c:pt idx="46">
                  <c:v>3.2499999999999999E-3</c:v>
                </c:pt>
                <c:pt idx="47">
                  <c:v>3.5300000000000002E-3</c:v>
                </c:pt>
                <c:pt idx="48">
                  <c:v>3.81E-3</c:v>
                </c:pt>
                <c:pt idx="49">
                  <c:v>4.0899999999999999E-3</c:v>
                </c:pt>
                <c:pt idx="50">
                  <c:v>4.3899999999999998E-3</c:v>
                </c:pt>
                <c:pt idx="51">
                  <c:v>4.7299999999999998E-3</c:v>
                </c:pt>
                <c:pt idx="52">
                  <c:v>5.1200000000000004E-3</c:v>
                </c:pt>
                <c:pt idx="53">
                  <c:v>5.5700000000000003E-3</c:v>
                </c:pt>
                <c:pt idx="54">
                  <c:v>6.1000000000000004E-3</c:v>
                </c:pt>
                <c:pt idx="55">
                  <c:v>6.7299999999999999E-3</c:v>
                </c:pt>
                <c:pt idx="56">
                  <c:v>7.4200000000000004E-3</c:v>
                </c:pt>
                <c:pt idx="57">
                  <c:v>8.1600000000000006E-3</c:v>
                </c:pt>
                <c:pt idx="58">
                  <c:v>8.9200000000000008E-3</c:v>
                </c:pt>
                <c:pt idx="59">
                  <c:v>9.7099999999999999E-3</c:v>
                </c:pt>
                <c:pt idx="60">
                  <c:v>1.0580000000000001E-2</c:v>
                </c:pt>
                <c:pt idx="61">
                  <c:v>1.157E-2</c:v>
                </c:pt>
                <c:pt idx="62">
                  <c:v>1.265E-2</c:v>
                </c:pt>
                <c:pt idx="63">
                  <c:v>1.383E-2</c:v>
                </c:pt>
                <c:pt idx="64">
                  <c:v>1.5089999999999999E-2</c:v>
                </c:pt>
                <c:pt idx="65">
                  <c:v>1.6410000000000001E-2</c:v>
                </c:pt>
                <c:pt idx="66">
                  <c:v>1.7819999999999999E-2</c:v>
                </c:pt>
                <c:pt idx="67">
                  <c:v>1.941E-2</c:v>
                </c:pt>
                <c:pt idx="68">
                  <c:v>2.1229999999999999E-2</c:v>
                </c:pt>
                <c:pt idx="69">
                  <c:v>2.3230000000000001E-2</c:v>
                </c:pt>
                <c:pt idx="70">
                  <c:v>2.528E-2</c:v>
                </c:pt>
                <c:pt idx="71">
                  <c:v>2.7390000000000001E-2</c:v>
                </c:pt>
                <c:pt idx="72">
                  <c:v>2.9700000000000001E-2</c:v>
                </c:pt>
                <c:pt idx="73">
                  <c:v>3.2289999999999999E-2</c:v>
                </c:pt>
                <c:pt idx="74">
                  <c:v>3.5180000000000003E-2</c:v>
                </c:pt>
                <c:pt idx="75">
                  <c:v>3.8240000000000003E-2</c:v>
                </c:pt>
                <c:pt idx="76">
                  <c:v>4.1450000000000001E-2</c:v>
                </c:pt>
                <c:pt idx="77">
                  <c:v>4.5019999999999998E-2</c:v>
                </c:pt>
                <c:pt idx="78">
                  <c:v>4.9140000000000003E-2</c:v>
                </c:pt>
                <c:pt idx="79">
                  <c:v>5.3949999999999998E-2</c:v>
                </c:pt>
                <c:pt idx="80">
                  <c:v>5.9499999999999997E-2</c:v>
                </c:pt>
                <c:pt idx="81">
                  <c:v>6.5780000000000005E-2</c:v>
                </c:pt>
                <c:pt idx="82">
                  <c:v>7.2870000000000004E-2</c:v>
                </c:pt>
                <c:pt idx="83">
                  <c:v>8.0659999999999996E-2</c:v>
                </c:pt>
                <c:pt idx="84">
                  <c:v>8.9130000000000001E-2</c:v>
                </c:pt>
                <c:pt idx="85">
                  <c:v>9.7769999999999996E-2</c:v>
                </c:pt>
                <c:pt idx="86">
                  <c:v>0.107</c:v>
                </c:pt>
                <c:pt idx="87">
                  <c:v>0.11683</c:v>
                </c:pt>
                <c:pt idx="88">
                  <c:v>0.12725</c:v>
                </c:pt>
                <c:pt idx="89">
                  <c:v>0.13827</c:v>
                </c:pt>
                <c:pt idx="90">
                  <c:v>0.14989</c:v>
                </c:pt>
                <c:pt idx="91">
                  <c:v>0.16209999999999999</c:v>
                </c:pt>
                <c:pt idx="92">
                  <c:v>0.17488999999999999</c:v>
                </c:pt>
                <c:pt idx="93">
                  <c:v>0.18823999999999999</c:v>
                </c:pt>
                <c:pt idx="94">
                  <c:v>0.20211999999999999</c:v>
                </c:pt>
                <c:pt idx="95">
                  <c:v>0.21651000000000001</c:v>
                </c:pt>
                <c:pt idx="96">
                  <c:v>0.23138</c:v>
                </c:pt>
                <c:pt idx="97">
                  <c:v>0.24668000000000001</c:v>
                </c:pt>
                <c:pt idx="98">
                  <c:v>0.26236999999999999</c:v>
                </c:pt>
                <c:pt idx="99">
                  <c:v>0.27839000000000003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947904"/>
        <c:axId val="257757568"/>
      </c:scatterChart>
      <c:valAx>
        <c:axId val="257947904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(years)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7757568"/>
        <c:crosses val="autoZero"/>
        <c:crossBetween val="midCat"/>
      </c:valAx>
      <c:valAx>
        <c:axId val="257757568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="1"/>
                </a:pPr>
                <a:r>
                  <a:rPr lang="en-US" sz="1100" b="1"/>
                  <a:t>Mortality rate (fraction per year)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2579479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Human Mortality S(t) and F(t) Functions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372440944881889"/>
          <c:y val="0.16251166520851465"/>
          <c:w val="0.69014348206474185"/>
          <c:h val="0.668595435987168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 2.3b,c'!$E$5</c:f>
              <c:strCache>
                <c:ptCount val="1"/>
                <c:pt idx="0">
                  <c:v>S(t)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'Ex 2.3b,c'!$B$6:$B$125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2.3b,c'!$E$6:$E$125</c:f>
              <c:numCache>
                <c:formatCode>General</c:formatCode>
                <c:ptCount val="120"/>
                <c:pt idx="0">
                  <c:v>0.99296486325406741</c:v>
                </c:pt>
                <c:pt idx="1">
                  <c:v>0.99243873131382276</c:v>
                </c:pt>
                <c:pt idx="2">
                  <c:v>0.99208151767286301</c:v>
                </c:pt>
                <c:pt idx="3">
                  <c:v>0.99181369182120838</c:v>
                </c:pt>
                <c:pt idx="4">
                  <c:v>0.99159551680913904</c:v>
                </c:pt>
                <c:pt idx="5">
                  <c:v>0.99139721753636545</c:v>
                </c:pt>
                <c:pt idx="6">
                  <c:v>0.99120886995862001</c:v>
                </c:pt>
                <c:pt idx="7">
                  <c:v>0.99103046841864784</c:v>
                </c:pt>
                <c:pt idx="8">
                  <c:v>0.99087191622821424</c:v>
                </c:pt>
                <c:pt idx="9">
                  <c:v>0.99073320387003394</c:v>
                </c:pt>
                <c:pt idx="10">
                  <c:v>0.99060441692486367</c:v>
                </c:pt>
                <c:pt idx="11">
                  <c:v>0.99047564672090804</c:v>
                </c:pt>
                <c:pt idx="12">
                  <c:v>0.99030728017252756</c:v>
                </c:pt>
                <c:pt idx="13">
                  <c:v>0.99004983374916811</c:v>
                </c:pt>
                <c:pt idx="14">
                  <c:v>0.98967368628488794</c:v>
                </c:pt>
                <c:pt idx="15">
                  <c:v>0.98916908139006809</c:v>
                </c:pt>
                <c:pt idx="16">
                  <c:v>0.98854610112817987</c:v>
                </c:pt>
                <c:pt idx="17">
                  <c:v>0.9878247258083831</c:v>
                </c:pt>
                <c:pt idx="18">
                  <c:v>0.98704465244454354</c:v>
                </c:pt>
                <c:pt idx="19">
                  <c:v>0.98621588306835972</c:v>
                </c:pt>
                <c:pt idx="20">
                  <c:v>0.98534839484206105</c:v>
                </c:pt>
                <c:pt idx="21">
                  <c:v>0.98444229119039672</c:v>
                </c:pt>
                <c:pt idx="22">
                  <c:v>0.98349768007673455</c:v>
                </c:pt>
                <c:pt idx="23">
                  <c:v>0.98254414986397809</c:v>
                </c:pt>
                <c:pt idx="24">
                  <c:v>0.98160136009160559</c:v>
                </c:pt>
                <c:pt idx="25">
                  <c:v>0.98066928160689892</c:v>
                </c:pt>
                <c:pt idx="26">
                  <c:v>0.97973808817628538</c:v>
                </c:pt>
                <c:pt idx="27">
                  <c:v>0.97879799093051356</c:v>
                </c:pt>
                <c:pt idx="28">
                  <c:v>0.97783923876469503</c:v>
                </c:pt>
                <c:pt idx="29">
                  <c:v>0.97684235124022267</c:v>
                </c:pt>
                <c:pt idx="30">
                  <c:v>0.97580744694408661</c:v>
                </c:pt>
                <c:pt idx="31">
                  <c:v>0.97472490160179392</c:v>
                </c:pt>
                <c:pt idx="32">
                  <c:v>0.97358514035726618</c:v>
                </c:pt>
                <c:pt idx="33">
                  <c:v>0.97237864296619814</c:v>
                </c:pt>
                <c:pt idx="34">
                  <c:v>0.97108623901019497</c:v>
                </c:pt>
                <c:pt idx="35">
                  <c:v>0.96970827513669455</c:v>
                </c:pt>
                <c:pt idx="36">
                  <c:v>0.96824512060092416</c:v>
                </c:pt>
                <c:pt idx="37">
                  <c:v>0.96668750017765637</c:v>
                </c:pt>
                <c:pt idx="38">
                  <c:v>0.96501657656801365</c:v>
                </c:pt>
                <c:pt idx="39">
                  <c:v>0.96321368180181632</c:v>
                </c:pt>
                <c:pt idx="40">
                  <c:v>0.96127956673820181</c:v>
                </c:pt>
                <c:pt idx="41">
                  <c:v>0.9591958517268343</c:v>
                </c:pt>
                <c:pt idx="42">
                  <c:v>0.95695395747304668</c:v>
                </c:pt>
                <c:pt idx="43">
                  <c:v>0.95453592406270305</c:v>
                </c:pt>
                <c:pt idx="44">
                  <c:v>0.95192407549736502</c:v>
                </c:pt>
                <c:pt idx="45">
                  <c:v>0.94908207342204542</c:v>
                </c:pt>
                <c:pt idx="46">
                  <c:v>0.94600256359749835</c:v>
                </c:pt>
                <c:pt idx="47">
                  <c:v>0.9426690616404888</c:v>
                </c:pt>
                <c:pt idx="48">
                  <c:v>0.93908432577382883</c:v>
                </c:pt>
                <c:pt idx="49">
                  <c:v>0.93525131473224177</c:v>
                </c:pt>
                <c:pt idx="50">
                  <c:v>0.93115456041571154</c:v>
                </c:pt>
                <c:pt idx="51">
                  <c:v>0.92676059925522447</c:v>
                </c:pt>
                <c:pt idx="52">
                  <c:v>0.92202771151878948</c:v>
                </c:pt>
                <c:pt idx="53">
                  <c:v>0.91690629355560715</c:v>
                </c:pt>
                <c:pt idx="54">
                  <c:v>0.91133018957262446</c:v>
                </c:pt>
                <c:pt idx="55">
                  <c:v>0.90521752956936907</c:v>
                </c:pt>
                <c:pt idx="56">
                  <c:v>0.8985256729903055</c:v>
                </c:pt>
                <c:pt idx="57">
                  <c:v>0.8912235367326844</c:v>
                </c:pt>
                <c:pt idx="58">
                  <c:v>0.88330917332222036</c:v>
                </c:pt>
                <c:pt idx="59">
                  <c:v>0.87477374780296169</c:v>
                </c:pt>
                <c:pt idx="60">
                  <c:v>0.86556742885513016</c:v>
                </c:pt>
                <c:pt idx="61">
                  <c:v>0.85561052546247807</c:v>
                </c:pt>
                <c:pt idx="62">
                  <c:v>0.8448552230270977</c:v>
                </c:pt>
                <c:pt idx="63">
                  <c:v>0.8332513013661067</c:v>
                </c:pt>
                <c:pt idx="64">
                  <c:v>0.82077193286735739</c:v>
                </c:pt>
                <c:pt idx="65">
                  <c:v>0.80741297547706703</c:v>
                </c:pt>
                <c:pt idx="66">
                  <c:v>0.79315231610264536</c:v>
                </c:pt>
                <c:pt idx="67">
                  <c:v>0.77790567695553758</c:v>
                </c:pt>
                <c:pt idx="68">
                  <c:v>0.76156481146953436</c:v>
                </c:pt>
                <c:pt idx="69">
                  <c:v>0.74407756168949557</c:v>
                </c:pt>
                <c:pt idx="70">
                  <c:v>0.72550305193672171</c:v>
                </c:pt>
                <c:pt idx="71">
                  <c:v>0.70590119620553715</c:v>
                </c:pt>
                <c:pt idx="72">
                  <c:v>0.68524420541293063</c:v>
                </c:pt>
                <c:pt idx="73">
                  <c:v>0.66347108875665728</c:v>
                </c:pt>
                <c:pt idx="74">
                  <c:v>0.64053596998183082</c:v>
                </c:pt>
                <c:pt idx="75">
                  <c:v>0.61650428862179218</c:v>
                </c:pt>
                <c:pt idx="76">
                  <c:v>0.59147255241277585</c:v>
                </c:pt>
                <c:pt idx="77">
                  <c:v>0.56543496186768483</c:v>
                </c:pt>
                <c:pt idx="78">
                  <c:v>0.5383211305281359</c:v>
                </c:pt>
                <c:pt idx="79">
                  <c:v>0.51004822444437392</c:v>
                </c:pt>
                <c:pt idx="80">
                  <c:v>0.48058556091660409</c:v>
                </c:pt>
                <c:pt idx="81">
                  <c:v>0.44998996340992464</c:v>
                </c:pt>
                <c:pt idx="82">
                  <c:v>0.41836542745967709</c:v>
                </c:pt>
                <c:pt idx="83">
                  <c:v>0.38594515697010878</c:v>
                </c:pt>
                <c:pt idx="84">
                  <c:v>0.3530343210515951</c:v>
                </c:pt>
                <c:pt idx="85">
                  <c:v>0.32015180661709436</c:v>
                </c:pt>
                <c:pt idx="86">
                  <c:v>0.28766461749968686</c:v>
                </c:pt>
                <c:pt idx="87">
                  <c:v>0.25594569139406909</c:v>
                </c:pt>
                <c:pt idx="88">
                  <c:v>0.2253636408135129</c:v>
                </c:pt>
                <c:pt idx="89">
                  <c:v>0.19626097506209789</c:v>
                </c:pt>
                <c:pt idx="90">
                  <c:v>0.16894196929146763</c:v>
                </c:pt>
                <c:pt idx="91">
                  <c:v>0.14366084505880075</c:v>
                </c:pt>
                <c:pt idx="92">
                  <c:v>0.12061037140543615</c:v>
                </c:pt>
                <c:pt idx="93">
                  <c:v>9.9915544982746587E-2</c:v>
                </c:pt>
                <c:pt idx="94">
                  <c:v>8.1630688757571263E-2</c:v>
                </c:pt>
                <c:pt idx="95">
                  <c:v>6.5739192109410427E-2</c:v>
                </c:pt>
                <c:pt idx="96">
                  <c:v>5.2159966688743287E-2</c:v>
                </c:pt>
                <c:pt idx="97">
                  <c:v>4.0757312807364936E-2</c:v>
                </c:pt>
                <c:pt idx="98">
                  <c:v>3.1351599263955955E-2</c:v>
                </c:pt>
                <c:pt idx="99">
                  <c:v>2.3733208715440823E-2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2.3b,c'!$F$5</c:f>
              <c:strCache>
                <c:ptCount val="1"/>
                <c:pt idx="0">
                  <c:v>F(t)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'Ex 2.3b,c'!$B$6:$B$125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2.3b,c'!$F$6:$F$125</c:f>
              <c:numCache>
                <c:formatCode>General</c:formatCode>
                <c:ptCount val="120"/>
                <c:pt idx="0">
                  <c:v>7.0351367459325909E-3</c:v>
                </c:pt>
                <c:pt idx="1">
                  <c:v>7.561268686177236E-3</c:v>
                </c:pt>
                <c:pt idx="2">
                  <c:v>7.9184823271369886E-3</c:v>
                </c:pt>
                <c:pt idx="3">
                  <c:v>8.1863081787916236E-3</c:v>
                </c:pt>
                <c:pt idx="4">
                  <c:v>8.4044831908609563E-3</c:v>
                </c:pt>
                <c:pt idx="5">
                  <c:v>8.6027824636345507E-3</c:v>
                </c:pt>
                <c:pt idx="6">
                  <c:v>8.7911300413799909E-3</c:v>
                </c:pt>
                <c:pt idx="7">
                  <c:v>8.9695315813521637E-3</c:v>
                </c:pt>
                <c:pt idx="8">
                  <c:v>9.1280837717857555E-3</c:v>
                </c:pt>
                <c:pt idx="9">
                  <c:v>9.2667961299660595E-3</c:v>
                </c:pt>
                <c:pt idx="10">
                  <c:v>9.3955830751363267E-3</c:v>
                </c:pt>
                <c:pt idx="11">
                  <c:v>9.5243532790919572E-3</c:v>
                </c:pt>
                <c:pt idx="12">
                  <c:v>9.6927198274724402E-3</c:v>
                </c:pt>
                <c:pt idx="13">
                  <c:v>9.9501662508318933E-3</c:v>
                </c:pt>
                <c:pt idx="14">
                  <c:v>1.0326313715112057E-2</c:v>
                </c:pt>
                <c:pt idx="15">
                  <c:v>1.0830918609931905E-2</c:v>
                </c:pt>
                <c:pt idx="16">
                  <c:v>1.1453898871820134E-2</c:v>
                </c:pt>
                <c:pt idx="17">
                  <c:v>1.2175274191616903E-2</c:v>
                </c:pt>
                <c:pt idx="18">
                  <c:v>1.2955347555456465E-2</c:v>
                </c:pt>
                <c:pt idx="19">
                  <c:v>1.3784116931640278E-2</c:v>
                </c:pt>
                <c:pt idx="20">
                  <c:v>1.4651605157938952E-2</c:v>
                </c:pt>
                <c:pt idx="21">
                  <c:v>1.5557708809603277E-2</c:v>
                </c:pt>
                <c:pt idx="22">
                  <c:v>1.6502319923265452E-2</c:v>
                </c:pt>
                <c:pt idx="23">
                  <c:v>1.7455850136021911E-2</c:v>
                </c:pt>
                <c:pt idx="24">
                  <c:v>1.839863990839441E-2</c:v>
                </c:pt>
                <c:pt idx="25">
                  <c:v>1.9330718393101076E-2</c:v>
                </c:pt>
                <c:pt idx="26">
                  <c:v>2.0261911823714618E-2</c:v>
                </c:pt>
                <c:pt idx="27">
                  <c:v>2.1202009069486438E-2</c:v>
                </c:pt>
                <c:pt idx="28">
                  <c:v>2.2160761235304971E-2</c:v>
                </c:pt>
                <c:pt idx="29">
                  <c:v>2.3157648759777327E-2</c:v>
                </c:pt>
                <c:pt idx="30">
                  <c:v>2.4192553055913391E-2</c:v>
                </c:pt>
                <c:pt idx="31">
                  <c:v>2.5275098398206075E-2</c:v>
                </c:pt>
                <c:pt idx="32">
                  <c:v>2.6414859642733823E-2</c:v>
                </c:pt>
                <c:pt idx="33">
                  <c:v>2.7621357033801863E-2</c:v>
                </c:pt>
                <c:pt idx="34">
                  <c:v>2.8913760989805026E-2</c:v>
                </c:pt>
                <c:pt idx="35">
                  <c:v>3.0291724863305447E-2</c:v>
                </c:pt>
                <c:pt idx="36">
                  <c:v>3.1754879399075842E-2</c:v>
                </c:pt>
                <c:pt idx="37">
                  <c:v>3.3312499822343633E-2</c:v>
                </c:pt>
                <c:pt idx="38">
                  <c:v>3.4983423431986349E-2</c:v>
                </c:pt>
                <c:pt idx="39">
                  <c:v>3.6786318198183676E-2</c:v>
                </c:pt>
                <c:pt idx="40">
                  <c:v>3.8720433261798193E-2</c:v>
                </c:pt>
                <c:pt idx="41">
                  <c:v>4.0804148273165697E-2</c:v>
                </c:pt>
                <c:pt idx="42">
                  <c:v>4.3046042526953321E-2</c:v>
                </c:pt>
                <c:pt idx="43">
                  <c:v>4.5464075937296955E-2</c:v>
                </c:pt>
                <c:pt idx="44">
                  <c:v>4.8075924502634981E-2</c:v>
                </c:pt>
                <c:pt idx="45">
                  <c:v>5.0917926577954575E-2</c:v>
                </c:pt>
                <c:pt idx="46">
                  <c:v>5.3997436402501653E-2</c:v>
                </c:pt>
                <c:pt idx="47">
                  <c:v>5.7330938359511197E-2</c:v>
                </c:pt>
                <c:pt idx="48">
                  <c:v>6.0915674226171168E-2</c:v>
                </c:pt>
                <c:pt idx="49">
                  <c:v>6.4748685267758233E-2</c:v>
                </c:pt>
                <c:pt idx="50">
                  <c:v>6.8845439584288459E-2</c:v>
                </c:pt>
                <c:pt idx="51">
                  <c:v>7.3239400744775529E-2</c:v>
                </c:pt>
                <c:pt idx="52">
                  <c:v>7.7972288481210517E-2</c:v>
                </c:pt>
                <c:pt idx="53">
                  <c:v>8.3093706444392845E-2</c:v>
                </c:pt>
                <c:pt idx="54">
                  <c:v>8.8669810427375539E-2</c:v>
                </c:pt>
                <c:pt idx="55">
                  <c:v>9.4782470430630927E-2</c:v>
                </c:pt>
                <c:pt idx="56">
                  <c:v>0.1014743270096945</c:v>
                </c:pt>
                <c:pt idx="57">
                  <c:v>0.1087764632673156</c:v>
                </c:pt>
                <c:pt idx="58">
                  <c:v>0.11669082667777964</c:v>
                </c:pt>
                <c:pt idx="59">
                  <c:v>0.12522625219703831</c:v>
                </c:pt>
                <c:pt idx="60">
                  <c:v>0.13443257114486984</c:v>
                </c:pt>
                <c:pt idx="61">
                  <c:v>0.14438947453752193</c:v>
                </c:pt>
                <c:pt idx="62">
                  <c:v>0.1551447769729023</c:v>
                </c:pt>
                <c:pt idx="63">
                  <c:v>0.1667486986338933</c:v>
                </c:pt>
                <c:pt idx="64">
                  <c:v>0.17922806713264261</c:v>
                </c:pt>
                <c:pt idx="65">
                  <c:v>0.19258702452293297</c:v>
                </c:pt>
                <c:pt idx="66">
                  <c:v>0.20684768389735464</c:v>
                </c:pt>
                <c:pt idx="67">
                  <c:v>0.22209432304446242</c:v>
                </c:pt>
                <c:pt idx="68">
                  <c:v>0.23843518853046564</c:v>
                </c:pt>
                <c:pt idx="69">
                  <c:v>0.25592243831050443</c:v>
                </c:pt>
                <c:pt idx="70">
                  <c:v>0.27449694806327829</c:v>
                </c:pt>
                <c:pt idx="71">
                  <c:v>0.29409880379446285</c:v>
                </c:pt>
                <c:pt idx="72">
                  <c:v>0.31475579458706937</c:v>
                </c:pt>
                <c:pt idx="73">
                  <c:v>0.33652891124334272</c:v>
                </c:pt>
                <c:pt idx="74">
                  <c:v>0.35946403001816918</c:v>
                </c:pt>
                <c:pt idx="75">
                  <c:v>0.38349571137820782</c:v>
                </c:pt>
                <c:pt idx="76">
                  <c:v>0.40852744758722415</c:v>
                </c:pt>
                <c:pt idx="77">
                  <c:v>0.43456503813231517</c:v>
                </c:pt>
                <c:pt idx="78">
                  <c:v>0.4616788694718641</c:v>
                </c:pt>
                <c:pt idx="79">
                  <c:v>0.48995177555562608</c:v>
                </c:pt>
                <c:pt idx="80">
                  <c:v>0.51941443908339591</c:v>
                </c:pt>
                <c:pt idx="81">
                  <c:v>0.5500100365900753</c:v>
                </c:pt>
                <c:pt idx="82">
                  <c:v>0.58163457254032291</c:v>
                </c:pt>
                <c:pt idx="83">
                  <c:v>0.61405484302989122</c:v>
                </c:pt>
                <c:pt idx="84">
                  <c:v>0.64696567894840484</c:v>
                </c:pt>
                <c:pt idx="85">
                  <c:v>0.6798481933829057</c:v>
                </c:pt>
                <c:pt idx="86">
                  <c:v>0.71233538250031314</c:v>
                </c:pt>
                <c:pt idx="87">
                  <c:v>0.74405430860593091</c:v>
                </c:pt>
                <c:pt idx="88">
                  <c:v>0.7746363591864871</c:v>
                </c:pt>
                <c:pt idx="89">
                  <c:v>0.80373902493790217</c:v>
                </c:pt>
                <c:pt idx="90">
                  <c:v>0.83105803070853235</c:v>
                </c:pt>
                <c:pt idx="91">
                  <c:v>0.85633915494119928</c:v>
                </c:pt>
                <c:pt idx="92">
                  <c:v>0.87938962859456382</c:v>
                </c:pt>
                <c:pt idx="93">
                  <c:v>0.90008445501725343</c:v>
                </c:pt>
                <c:pt idx="94">
                  <c:v>0.91836931124242871</c:v>
                </c:pt>
                <c:pt idx="95">
                  <c:v>0.93426080789058963</c:v>
                </c:pt>
                <c:pt idx="96">
                  <c:v>0.94784003331125666</c:v>
                </c:pt>
                <c:pt idx="97">
                  <c:v>0.95924268719263506</c:v>
                </c:pt>
                <c:pt idx="98">
                  <c:v>0.96864840073604408</c:v>
                </c:pt>
                <c:pt idx="99">
                  <c:v>0.97626679128455918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977024"/>
        <c:axId val="240978944"/>
      </c:scatterChart>
      <c:valAx>
        <c:axId val="240977024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(years)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0978944"/>
        <c:crosses val="autoZero"/>
        <c:crossBetween val="midCat"/>
      </c:valAx>
      <c:valAx>
        <c:axId val="24097894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Cumulative S or F function</a:t>
                </a:r>
              </a:p>
            </c:rich>
          </c:tx>
          <c:layout>
            <c:manualLayout>
              <c:xMode val="edge"/>
              <c:yMode val="edge"/>
              <c:x val="2.4430446194225752E-2"/>
              <c:y val="0.243892534266550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09770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6109711286089574"/>
          <c:y val="0.42112058909303146"/>
          <c:w val="0.12223622047244165"/>
          <c:h val="0.1674343832021007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423524</xdr:colOff>
      <xdr:row>5</xdr:row>
      <xdr:rowOff>28234</xdr:rowOff>
    </xdr:from>
    <xdr:to>
      <xdr:col>8</xdr:col>
      <xdr:colOff>461625</xdr:colOff>
      <xdr:row>20</xdr:row>
      <xdr:rowOff>99673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30617</xdr:colOff>
      <xdr:row>5</xdr:row>
      <xdr:rowOff>24492</xdr:rowOff>
    </xdr:from>
    <xdr:to>
      <xdr:col>6</xdr:col>
      <xdr:colOff>385763</xdr:colOff>
      <xdr:row>20</xdr:row>
      <xdr:rowOff>100694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492578</xdr:colOff>
      <xdr:row>5</xdr:row>
      <xdr:rowOff>26194</xdr:rowOff>
    </xdr:from>
    <xdr:to>
      <xdr:col>14</xdr:col>
      <xdr:colOff>238124</xdr:colOff>
      <xdr:row>20</xdr:row>
      <xdr:rowOff>105797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277585</xdr:colOff>
      <xdr:row>5</xdr:row>
      <xdr:rowOff>27894</xdr:rowOff>
    </xdr:from>
    <xdr:to>
      <xdr:col>15</xdr:col>
      <xdr:colOff>522513</xdr:colOff>
      <xdr:row>20</xdr:row>
      <xdr:rowOff>107497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9</xdr:row>
      <xdr:rowOff>142875</xdr:rowOff>
    </xdr:from>
    <xdr:to>
      <xdr:col>8</xdr:col>
      <xdr:colOff>276225</xdr:colOff>
      <xdr:row>24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5</xdr:row>
      <xdr:rowOff>76200</xdr:rowOff>
    </xdr:from>
    <xdr:to>
      <xdr:col>13</xdr:col>
      <xdr:colOff>285750</xdr:colOff>
      <xdr:row>22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276225</xdr:colOff>
      <xdr:row>23</xdr:row>
      <xdr:rowOff>47625</xdr:rowOff>
    </xdr:from>
    <xdr:to>
      <xdr:col>13</xdr:col>
      <xdr:colOff>276225</xdr:colOff>
      <xdr:row>40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152400</xdr:colOff>
      <xdr:row>5</xdr:row>
      <xdr:rowOff>76200</xdr:rowOff>
    </xdr:from>
    <xdr:to>
      <xdr:col>18</xdr:col>
      <xdr:colOff>257175</xdr:colOff>
      <xdr:row>22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161925</xdr:colOff>
      <xdr:row>22</xdr:row>
      <xdr:rowOff>95250</xdr:rowOff>
    </xdr:from>
    <xdr:to>
      <xdr:col>18</xdr:col>
      <xdr:colOff>266700</xdr:colOff>
      <xdr:row>39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504825</xdr:colOff>
      <xdr:row>5</xdr:row>
      <xdr:rowOff>85725</xdr:rowOff>
    </xdr:from>
    <xdr:to>
      <xdr:col>26</xdr:col>
      <xdr:colOff>200025</xdr:colOff>
      <xdr:row>22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18</xdr:col>
      <xdr:colOff>542925</xdr:colOff>
      <xdr:row>22</xdr:row>
      <xdr:rowOff>142875</xdr:rowOff>
    </xdr:from>
    <xdr:to>
      <xdr:col>26</xdr:col>
      <xdr:colOff>238125</xdr:colOff>
      <xdr:row>39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4"/>
  <sheetViews>
    <sheetView tabSelected="1" zoomScaleNormal="100" workbookViewId="0">
      <selection activeCell="E42" sqref="E42"/>
    </sheetView>
  </sheetViews>
  <sheetFormatPr defaultRowHeight="12.75" x14ac:dyDescent="0.2"/>
  <cols>
    <col min="1" max="1" width="3.140625" style="2" customWidth="1"/>
    <col min="2" max="16384" width="9.140625" style="2"/>
  </cols>
  <sheetData>
    <row r="1" spans="2:15" ht="15.75" x14ac:dyDescent="0.25">
      <c r="B1" s="1" t="s">
        <v>30</v>
      </c>
    </row>
    <row r="2" spans="2:15" x14ac:dyDescent="0.2">
      <c r="B2" s="2" t="s">
        <v>0</v>
      </c>
    </row>
    <row r="3" spans="2:15" x14ac:dyDescent="0.2">
      <c r="B3" s="2" t="s">
        <v>1</v>
      </c>
    </row>
    <row r="4" spans="2:15" x14ac:dyDescent="0.2">
      <c r="B4" s="3"/>
    </row>
    <row r="5" spans="2:15" x14ac:dyDescent="0.2">
      <c r="B5" s="3"/>
    </row>
    <row r="6" spans="2:15" x14ac:dyDescent="0.2">
      <c r="B6" s="3"/>
    </row>
    <row r="7" spans="2:15" x14ac:dyDescent="0.2">
      <c r="B7" s="3"/>
    </row>
    <row r="8" spans="2:15" x14ac:dyDescent="0.2">
      <c r="B8" s="3"/>
      <c r="D8" s="4"/>
      <c r="F8" s="4"/>
      <c r="G8" s="5"/>
      <c r="H8" s="5"/>
    </row>
    <row r="9" spans="2:15" x14ac:dyDescent="0.2">
      <c r="N9" s="25"/>
      <c r="O9" s="25"/>
    </row>
    <row r="23" spans="2:14" x14ac:dyDescent="0.2">
      <c r="B23" s="3" t="s">
        <v>2</v>
      </c>
      <c r="C23" s="2">
        <v>0</v>
      </c>
      <c r="E23" s="4"/>
      <c r="F23" s="4"/>
      <c r="G23" s="5"/>
      <c r="H23" s="5"/>
    </row>
    <row r="24" spans="2:14" x14ac:dyDescent="0.2">
      <c r="B24" s="3" t="s">
        <v>3</v>
      </c>
      <c r="C24" s="2">
        <v>1</v>
      </c>
      <c r="E24" s="4"/>
      <c r="F24" s="4"/>
      <c r="G24" s="5"/>
      <c r="H24" s="5"/>
    </row>
    <row r="25" spans="2:14" x14ac:dyDescent="0.2">
      <c r="B25" s="3" t="s">
        <v>4</v>
      </c>
      <c r="C25" s="2">
        <f ca="1">COUNT(C28:C36)</f>
        <v>9</v>
      </c>
      <c r="E25" s="4"/>
      <c r="F25" s="4"/>
      <c r="G25" s="5"/>
      <c r="H25" s="5"/>
    </row>
    <row r="26" spans="2:14" x14ac:dyDescent="0.2">
      <c r="B26" s="3"/>
      <c r="D26" s="4"/>
      <c r="E26" s="4"/>
      <c r="F26" s="4"/>
      <c r="G26" s="5"/>
      <c r="H26" s="5"/>
    </row>
    <row r="27" spans="2:14" x14ac:dyDescent="0.2">
      <c r="B27" s="2" t="s">
        <v>5</v>
      </c>
      <c r="C27" s="2" t="s">
        <v>6</v>
      </c>
      <c r="D27" s="2">
        <v>0.05</v>
      </c>
      <c r="E27" s="2">
        <v>0.5</v>
      </c>
      <c r="F27" s="2">
        <v>0.95</v>
      </c>
      <c r="G27" s="2" t="s">
        <v>7</v>
      </c>
      <c r="H27" s="2" t="s">
        <v>8</v>
      </c>
      <c r="I27" s="2" t="s">
        <v>9</v>
      </c>
      <c r="J27" s="2" t="s">
        <v>10</v>
      </c>
      <c r="L27" s="2" t="s">
        <v>8</v>
      </c>
      <c r="M27" s="2" t="s">
        <v>9</v>
      </c>
      <c r="N27" s="2" t="s">
        <v>10</v>
      </c>
    </row>
    <row r="28" spans="2:14" x14ac:dyDescent="0.2">
      <c r="B28" s="2">
        <f t="shared" ref="B28:B36" ca="1" si="0">RANK($C28,$C$28:$C$36,1)</f>
        <v>6</v>
      </c>
      <c r="C28" s="2">
        <f t="shared" ref="C28:C36" ca="1" si="1">NORMINV(RAND(), $C$23, $C$24)</f>
        <v>0.32601785305031244</v>
      </c>
      <c r="D28" s="2">
        <f t="shared" ref="D28:D36" ca="1" si="2">E28 - BETAINV(D$27, $B28, $C$25-$B28+1)</f>
        <v>0.26197380124566738</v>
      </c>
      <c r="E28" s="2">
        <f t="shared" ref="E28:E36" ca="1" si="3">BETAINV(E$27, $B28, $C$25-$B28+1)</f>
        <v>0.60691516718937055</v>
      </c>
      <c r="F28" s="2">
        <f t="shared" ref="F28:F36" ca="1" si="4">BETAINV(F$27, $B28, $C$25-$B28+1) - E28</f>
        <v>0.22433433682330539</v>
      </c>
      <c r="G28" s="2">
        <f ca="1">NORMSDIST(C28)</f>
        <v>0.62779457616554313</v>
      </c>
      <c r="H28" s="2">
        <v>-3.5</v>
      </c>
      <c r="I28" s="2">
        <f t="shared" ref="I28:I36" si="5">$C$23 + $C$24*H28</f>
        <v>-3.5</v>
      </c>
      <c r="J28" s="2">
        <f t="shared" ref="J28:J36" si="6">NORMSDIST(H28)</f>
        <v>2.3262907903552504E-4</v>
      </c>
      <c r="K28" s="2">
        <v>0</v>
      </c>
      <c r="L28" s="2">
        <v>-2</v>
      </c>
      <c r="M28" s="2">
        <f t="shared" ref="M28:M44" si="7">$C$23 + $C$24*L28</f>
        <v>-2</v>
      </c>
      <c r="N28" s="2">
        <f t="shared" ref="N28:N44" si="8">NORMSDIST(L28)</f>
        <v>2.2750131948179191E-2</v>
      </c>
    </row>
    <row r="29" spans="2:14" x14ac:dyDescent="0.2">
      <c r="B29" s="2">
        <f t="shared" ca="1" si="0"/>
        <v>2</v>
      </c>
      <c r="C29" s="2">
        <f t="shared" ca="1" si="1"/>
        <v>-0.67588447061072943</v>
      </c>
      <c r="D29" s="2">
        <f t="shared" ca="1" si="2"/>
        <v>0.13859644447336456</v>
      </c>
      <c r="E29" s="2">
        <f t="shared" ca="1" si="3"/>
        <v>0.17961961198036103</v>
      </c>
      <c r="F29" s="2">
        <f t="shared" ca="1" si="4"/>
        <v>0.24951593505107339</v>
      </c>
      <c r="G29" s="2">
        <f t="shared" ref="G29:G36" ca="1" si="9">NORMSDIST(C29)</f>
        <v>0.24955699907404844</v>
      </c>
      <c r="H29" s="2">
        <v>-3.25</v>
      </c>
      <c r="I29" s="2">
        <f t="shared" si="5"/>
        <v>-3.25</v>
      </c>
      <c r="J29" s="2">
        <f t="shared" si="6"/>
        <v>5.7702504239076603E-4</v>
      </c>
      <c r="K29" s="2">
        <v>0</v>
      </c>
      <c r="L29" s="2">
        <v>-1.75</v>
      </c>
      <c r="M29" s="2">
        <f t="shared" si="7"/>
        <v>-1.75</v>
      </c>
      <c r="N29" s="2">
        <f t="shared" si="8"/>
        <v>4.00591568638171E-2</v>
      </c>
    </row>
    <row r="30" spans="2:14" x14ac:dyDescent="0.2">
      <c r="B30" s="2">
        <f t="shared" ca="1" si="0"/>
        <v>4</v>
      </c>
      <c r="C30" s="2">
        <f t="shared" ca="1" si="1"/>
        <v>-2.8073000806414963E-2</v>
      </c>
      <c r="D30" s="2">
        <f t="shared" ca="1" si="2"/>
        <v>0.22433433682330553</v>
      </c>
      <c r="E30" s="2">
        <f t="shared" ca="1" si="3"/>
        <v>0.3930848328106295</v>
      </c>
      <c r="F30" s="2">
        <f t="shared" ca="1" si="4"/>
        <v>0.26197380124566721</v>
      </c>
      <c r="G30" s="2">
        <f t="shared" ca="1" si="9"/>
        <v>0.48880196390956765</v>
      </c>
      <c r="H30" s="2">
        <v>-3</v>
      </c>
      <c r="I30" s="2">
        <f t="shared" si="5"/>
        <v>-3</v>
      </c>
      <c r="J30" s="2">
        <f t="shared" si="6"/>
        <v>1.3498980316300933E-3</v>
      </c>
      <c r="K30" s="2">
        <v>0</v>
      </c>
      <c r="L30" s="2">
        <v>-1.5</v>
      </c>
      <c r="M30" s="2">
        <f t="shared" si="7"/>
        <v>-1.5</v>
      </c>
      <c r="N30" s="2">
        <f t="shared" si="8"/>
        <v>6.6807201268858057E-2</v>
      </c>
    </row>
    <row r="31" spans="2:14" x14ac:dyDescent="0.2">
      <c r="B31" s="2">
        <f t="shared" ca="1" si="0"/>
        <v>1</v>
      </c>
      <c r="C31" s="2">
        <f t="shared" ca="1" si="1"/>
        <v>-0.87789113951458675</v>
      </c>
      <c r="D31" s="2">
        <f t="shared" ca="1" si="2"/>
        <v>6.8442242724661512E-2</v>
      </c>
      <c r="E31" s="2">
        <f t="shared" ca="1" si="3"/>
        <v>7.4125287712709556E-2</v>
      </c>
      <c r="F31" s="2">
        <f t="shared" ca="1" si="4"/>
        <v>0.20900354785040387</v>
      </c>
      <c r="G31" s="2">
        <f t="shared" ca="1" si="9"/>
        <v>0.19000139903678714</v>
      </c>
      <c r="H31" s="2">
        <v>-2.75</v>
      </c>
      <c r="I31" s="2">
        <f t="shared" si="5"/>
        <v>-2.75</v>
      </c>
      <c r="J31" s="2">
        <f t="shared" si="6"/>
        <v>2.9797632350545551E-3</v>
      </c>
      <c r="K31" s="2">
        <v>0</v>
      </c>
      <c r="L31" s="2">
        <v>-1.25</v>
      </c>
      <c r="M31" s="2">
        <f t="shared" si="7"/>
        <v>-1.25</v>
      </c>
      <c r="N31" s="2">
        <f t="shared" si="8"/>
        <v>0.10564977366685525</v>
      </c>
    </row>
    <row r="32" spans="2:14" x14ac:dyDescent="0.2">
      <c r="B32" s="2">
        <f t="shared" ca="1" si="0"/>
        <v>5</v>
      </c>
      <c r="C32" s="2">
        <f t="shared" ca="1" si="1"/>
        <v>0.10783694173415734</v>
      </c>
      <c r="D32" s="2">
        <f t="shared" ca="1" si="2"/>
        <v>0.24863237259182275</v>
      </c>
      <c r="E32" s="2">
        <f t="shared" ca="1" si="3"/>
        <v>0.5</v>
      </c>
      <c r="F32" s="2">
        <f t="shared" ca="1" si="4"/>
        <v>0.24863237259182269</v>
      </c>
      <c r="G32" s="2">
        <f t="shared" ca="1" si="9"/>
        <v>0.5429374807614985</v>
      </c>
      <c r="H32" s="2">
        <v>-2.5</v>
      </c>
      <c r="I32" s="2">
        <f t="shared" si="5"/>
        <v>-2.5</v>
      </c>
      <c r="J32" s="2">
        <f t="shared" si="6"/>
        <v>6.2096653257761331E-3</v>
      </c>
      <c r="K32" s="2">
        <v>0</v>
      </c>
      <c r="L32" s="2">
        <v>-1</v>
      </c>
      <c r="M32" s="2">
        <f t="shared" si="7"/>
        <v>-1</v>
      </c>
      <c r="N32" s="2">
        <f t="shared" si="8"/>
        <v>0.15865525393145699</v>
      </c>
    </row>
    <row r="33" spans="2:14" x14ac:dyDescent="0.2">
      <c r="B33" s="2">
        <f t="shared" ca="1" si="0"/>
        <v>7</v>
      </c>
      <c r="C33" s="2">
        <f t="shared" ca="1" si="1"/>
        <v>0.34042010028284447</v>
      </c>
      <c r="D33" s="2">
        <f t="shared" ca="1" si="2"/>
        <v>0.26340498148382746</v>
      </c>
      <c r="E33" s="2">
        <f t="shared" ca="1" si="3"/>
        <v>0.71376333197721731</v>
      </c>
      <c r="F33" s="2">
        <f t="shared" ca="1" si="4"/>
        <v>0.18848985458350698</v>
      </c>
      <c r="G33" s="2">
        <f t="shared" ca="1" si="9"/>
        <v>0.63322990810311208</v>
      </c>
      <c r="H33" s="2">
        <v>-2.25</v>
      </c>
      <c r="I33" s="2">
        <f t="shared" si="5"/>
        <v>-2.25</v>
      </c>
      <c r="J33" s="2">
        <f t="shared" si="6"/>
        <v>1.2224472655044696E-2</v>
      </c>
      <c r="K33" s="2">
        <v>0</v>
      </c>
      <c r="L33" s="2">
        <v>-0.75</v>
      </c>
      <c r="M33" s="2">
        <f t="shared" si="7"/>
        <v>-0.75</v>
      </c>
      <c r="N33" s="2">
        <f t="shared" si="8"/>
        <v>0.22662735237686821</v>
      </c>
    </row>
    <row r="34" spans="2:14" x14ac:dyDescent="0.2">
      <c r="B34" s="2">
        <f t="shared" ca="1" si="0"/>
        <v>3</v>
      </c>
      <c r="C34" s="2">
        <f t="shared" ca="1" si="1"/>
        <v>-0.51838264335839568</v>
      </c>
      <c r="D34" s="2">
        <f t="shared" ca="1" si="2"/>
        <v>0.18848985458350698</v>
      </c>
      <c r="E34" s="2">
        <f t="shared" ca="1" si="3"/>
        <v>0.28623666802278269</v>
      </c>
      <c r="F34" s="2">
        <f t="shared" ca="1" si="4"/>
        <v>0.26340498148382741</v>
      </c>
      <c r="G34" s="2">
        <f t="shared" ca="1" si="9"/>
        <v>0.30209566106399738</v>
      </c>
      <c r="H34" s="2">
        <v>-2</v>
      </c>
      <c r="I34" s="2">
        <f t="shared" si="5"/>
        <v>-2</v>
      </c>
      <c r="J34" s="2">
        <f t="shared" si="6"/>
        <v>2.2750131948179191E-2</v>
      </c>
      <c r="K34" s="2">
        <v>0</v>
      </c>
      <c r="L34" s="2">
        <v>-0.5</v>
      </c>
      <c r="M34" s="2">
        <f t="shared" si="7"/>
        <v>-0.5</v>
      </c>
      <c r="N34" s="2">
        <f t="shared" si="8"/>
        <v>0.30853753872598688</v>
      </c>
    </row>
    <row r="35" spans="2:14" x14ac:dyDescent="0.2">
      <c r="B35" s="2">
        <f t="shared" ca="1" si="0"/>
        <v>9</v>
      </c>
      <c r="C35" s="2">
        <f t="shared" ca="1" si="1"/>
        <v>0.65297661730319878</v>
      </c>
      <c r="D35" s="2">
        <f t="shared" ca="1" si="2"/>
        <v>0.20900354785040398</v>
      </c>
      <c r="E35" s="2">
        <f t="shared" ca="1" si="3"/>
        <v>0.92587471228729046</v>
      </c>
      <c r="F35" s="2">
        <f t="shared" ca="1" si="4"/>
        <v>6.8442242724661484E-2</v>
      </c>
      <c r="G35" s="2">
        <f t="shared" ca="1" si="9"/>
        <v>0.74311432346508577</v>
      </c>
      <c r="H35" s="2">
        <v>-1.75</v>
      </c>
      <c r="I35" s="2">
        <f t="shared" si="5"/>
        <v>-1.75</v>
      </c>
      <c r="J35" s="2">
        <f t="shared" si="6"/>
        <v>4.00591568638171E-2</v>
      </c>
      <c r="K35" s="2">
        <v>0</v>
      </c>
      <c r="L35" s="2">
        <v>-0.25</v>
      </c>
      <c r="M35" s="2">
        <f t="shared" si="7"/>
        <v>-0.25</v>
      </c>
      <c r="N35" s="2">
        <f t="shared" si="8"/>
        <v>0.4012936743170763</v>
      </c>
    </row>
    <row r="36" spans="2:14" x14ac:dyDescent="0.2">
      <c r="B36" s="2">
        <f t="shared" ca="1" si="0"/>
        <v>8</v>
      </c>
      <c r="C36" s="2">
        <f t="shared" ca="1" si="1"/>
        <v>0.62767669897650391</v>
      </c>
      <c r="D36" s="2">
        <f t="shared" ca="1" si="2"/>
        <v>0.2495159350510735</v>
      </c>
      <c r="E36" s="2">
        <f t="shared" ca="1" si="3"/>
        <v>0.82038038801963897</v>
      </c>
      <c r="F36" s="2">
        <f t="shared" ca="1" si="4"/>
        <v>0.1385964444733645</v>
      </c>
      <c r="G36" s="2">
        <f t="shared" ca="1" si="9"/>
        <v>0.73489212369797907</v>
      </c>
      <c r="H36" s="2">
        <v>-1.5</v>
      </c>
      <c r="I36" s="2">
        <f t="shared" si="5"/>
        <v>-1.5</v>
      </c>
      <c r="J36" s="2">
        <f t="shared" si="6"/>
        <v>6.6807201268858057E-2</v>
      </c>
      <c r="K36" s="2">
        <v>0</v>
      </c>
      <c r="L36" s="2">
        <v>0</v>
      </c>
      <c r="M36" s="2">
        <f t="shared" si="7"/>
        <v>0</v>
      </c>
      <c r="N36" s="2">
        <f t="shared" si="8"/>
        <v>0.5</v>
      </c>
    </row>
    <row r="37" spans="2:14" x14ac:dyDescent="0.2">
      <c r="L37" s="2">
        <v>0.25</v>
      </c>
      <c r="M37" s="2">
        <f t="shared" si="7"/>
        <v>0.25</v>
      </c>
      <c r="N37" s="2">
        <f t="shared" si="8"/>
        <v>0.5987063256829237</v>
      </c>
    </row>
    <row r="38" spans="2:14" x14ac:dyDescent="0.2">
      <c r="L38" s="2">
        <v>0.5</v>
      </c>
      <c r="M38" s="2">
        <f t="shared" si="7"/>
        <v>0.5</v>
      </c>
      <c r="N38" s="2">
        <f t="shared" si="8"/>
        <v>0.69146246127401312</v>
      </c>
    </row>
    <row r="39" spans="2:14" x14ac:dyDescent="0.2">
      <c r="L39" s="2">
        <v>0.75</v>
      </c>
      <c r="M39" s="2">
        <f t="shared" si="7"/>
        <v>0.75</v>
      </c>
      <c r="N39" s="2">
        <f t="shared" si="8"/>
        <v>0.77337264762313174</v>
      </c>
    </row>
    <row r="40" spans="2:14" x14ac:dyDescent="0.2">
      <c r="L40" s="2">
        <v>1</v>
      </c>
      <c r="M40" s="2">
        <f t="shared" si="7"/>
        <v>1</v>
      </c>
      <c r="N40" s="2">
        <f t="shared" si="8"/>
        <v>0.84134474606854304</v>
      </c>
    </row>
    <row r="41" spans="2:14" x14ac:dyDescent="0.2">
      <c r="L41" s="2">
        <v>1.25</v>
      </c>
      <c r="M41" s="2">
        <f t="shared" si="7"/>
        <v>1.25</v>
      </c>
      <c r="N41" s="2">
        <f t="shared" si="8"/>
        <v>0.89435022633314476</v>
      </c>
    </row>
    <row r="42" spans="2:14" x14ac:dyDescent="0.2">
      <c r="L42" s="2">
        <v>1.5</v>
      </c>
      <c r="M42" s="2">
        <f t="shared" si="7"/>
        <v>1.5</v>
      </c>
      <c r="N42" s="2">
        <f t="shared" si="8"/>
        <v>0.93319279873114191</v>
      </c>
    </row>
    <row r="43" spans="2:14" x14ac:dyDescent="0.2">
      <c r="L43" s="2">
        <v>1.75</v>
      </c>
      <c r="M43" s="2">
        <f t="shared" si="7"/>
        <v>1.75</v>
      </c>
      <c r="N43" s="2">
        <f t="shared" si="8"/>
        <v>0.95994084313618289</v>
      </c>
    </row>
    <row r="44" spans="2:14" x14ac:dyDescent="0.2">
      <c r="L44" s="2">
        <v>2</v>
      </c>
      <c r="M44" s="2">
        <f t="shared" si="7"/>
        <v>2</v>
      </c>
      <c r="N44" s="2">
        <f t="shared" si="8"/>
        <v>0.97724986805182079</v>
      </c>
    </row>
  </sheetData>
  <mergeCells count="1">
    <mergeCell ref="N9:O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05"/>
  <sheetViews>
    <sheetView topLeftCell="A3" workbookViewId="0">
      <selection activeCell="C6" sqref="C6"/>
    </sheetView>
  </sheetViews>
  <sheetFormatPr defaultRowHeight="12.75" x14ac:dyDescent="0.2"/>
  <cols>
    <col min="1" max="1" width="2.85546875" style="2" customWidth="1"/>
    <col min="2" max="16384" width="9.140625" style="2"/>
  </cols>
  <sheetData>
    <row r="1" spans="2:3" s="1" customFormat="1" ht="15.75" x14ac:dyDescent="0.25">
      <c r="B1" s="1" t="s">
        <v>31</v>
      </c>
    </row>
    <row r="2" spans="2:3" x14ac:dyDescent="0.2">
      <c r="B2" s="6" t="s">
        <v>11</v>
      </c>
    </row>
    <row r="3" spans="2:3" x14ac:dyDescent="0.2">
      <c r="B3" s="6"/>
    </row>
    <row r="4" spans="2:3" x14ac:dyDescent="0.2">
      <c r="C4" s="2">
        <f>COUNT(B6:B10000)</f>
        <v>200</v>
      </c>
    </row>
    <row r="5" spans="2:3" x14ac:dyDescent="0.2">
      <c r="B5" s="7" t="s">
        <v>6</v>
      </c>
      <c r="C5" s="7" t="s">
        <v>10</v>
      </c>
    </row>
    <row r="6" spans="2:3" x14ac:dyDescent="0.2">
      <c r="B6" s="2">
        <v>2.92116049671744</v>
      </c>
      <c r="C6" s="2">
        <f>(RANK(B6, $B$6:$B$10000, 1) + COUNTIF($B$6:B6, "="&amp;B6)-1  - 0.3) / ($C$4 + 0.4)</f>
        <v>0.48253493013972054</v>
      </c>
    </row>
    <row r="7" spans="2:3" x14ac:dyDescent="0.2">
      <c r="B7" s="2">
        <v>4.6910698282934522</v>
      </c>
      <c r="C7" s="2">
        <f>(RANK(B7, $B$6:$B$10000, 1) + COUNTIF($B$6:B7, "="&amp;B7)-1  - 0.3) / ($C$4 + 0.4)</f>
        <v>0.79690618762475041</v>
      </c>
    </row>
    <row r="8" spans="2:3" x14ac:dyDescent="0.2">
      <c r="B8" s="2">
        <v>3.863768191649954</v>
      </c>
      <c r="C8" s="2">
        <f>(RANK(B8, $B$6:$B$10000, 1) + COUNTIF($B$6:B8, "="&amp;B8)-1  - 0.3) / ($C$4 + 0.4)</f>
        <v>0.62225548902195604</v>
      </c>
    </row>
    <row r="9" spans="2:3" x14ac:dyDescent="0.2">
      <c r="B9" s="2">
        <v>0.55675080365212359</v>
      </c>
      <c r="C9" s="2">
        <f>(RANK(B9, $B$6:$B$10000, 1) + COUNTIF($B$6:B9, "="&amp;B9)-1  - 0.3) / ($C$4 + 0.4)</f>
        <v>0.1182634730538922</v>
      </c>
    </row>
    <row r="10" spans="2:3" x14ac:dyDescent="0.2">
      <c r="B10" s="2">
        <v>4.2738714671337092</v>
      </c>
      <c r="C10" s="2">
        <f>(RANK(B10, $B$6:$B$10000, 1) + COUNTIF($B$6:B10, "="&amp;B10)-1  - 0.3) / ($C$4 + 0.4)</f>
        <v>0.68213572854291404</v>
      </c>
    </row>
    <row r="11" spans="2:3" x14ac:dyDescent="0.2">
      <c r="B11" s="2">
        <v>2.1508875017397662</v>
      </c>
      <c r="C11" s="2">
        <f>(RANK(B11, $B$6:$B$10000, 1) + COUNTIF($B$6:B11, "="&amp;B11)-1  - 0.3) / ($C$4 + 0.4)</f>
        <v>0.32285429141716565</v>
      </c>
    </row>
    <row r="12" spans="2:3" x14ac:dyDescent="0.2">
      <c r="B12" s="2">
        <v>4.165580808899719</v>
      </c>
      <c r="C12" s="2">
        <f>(RANK(B12, $B$6:$B$10000, 1) + COUNTIF($B$6:B12, "="&amp;B12)-1  - 0.3) / ($C$4 + 0.4)</f>
        <v>0.66217564870259471</v>
      </c>
    </row>
    <row r="13" spans="2:3" x14ac:dyDescent="0.2">
      <c r="B13" s="2">
        <v>2.1759806109620103</v>
      </c>
      <c r="C13" s="2">
        <f>(RANK(B13, $B$6:$B$10000, 1) + COUNTIF($B$6:B13, "="&amp;B13)-1  - 0.3) / ($C$4 + 0.4)</f>
        <v>0.33283433133732537</v>
      </c>
    </row>
    <row r="14" spans="2:3" x14ac:dyDescent="0.2">
      <c r="B14" s="2">
        <v>0.58424806563631204</v>
      </c>
      <c r="C14" s="2">
        <f>(RANK(B14, $B$6:$B$10000, 1) + COUNTIF($B$6:B14, "="&amp;B14)-1  - 0.3) / ($C$4 + 0.4)</f>
        <v>0.13822355289421157</v>
      </c>
    </row>
    <row r="15" spans="2:3" x14ac:dyDescent="0.2">
      <c r="B15" s="2">
        <v>4.6634271673552519</v>
      </c>
      <c r="C15" s="2">
        <f>(RANK(B15, $B$6:$B$10000, 1) + COUNTIF($B$6:B15, "="&amp;B15)-1  - 0.3) / ($C$4 + 0.4)</f>
        <v>0.78692614770459068</v>
      </c>
    </row>
    <row r="16" spans="2:3" x14ac:dyDescent="0.2">
      <c r="B16" s="2">
        <v>1.1393282384163199</v>
      </c>
      <c r="C16" s="2">
        <f>(RANK(B16, $B$6:$B$10000, 1) + COUNTIF($B$6:B16, "="&amp;B16)-1  - 0.3) / ($C$4 + 0.4)</f>
        <v>0.18313373253493015</v>
      </c>
    </row>
    <row r="17" spans="2:3" x14ac:dyDescent="0.2">
      <c r="B17" s="2">
        <v>5.5822086590826459</v>
      </c>
      <c r="C17" s="2">
        <f>(RANK(B17, $B$6:$B$10000, 1) + COUNTIF($B$6:B17, "="&amp;B17)-1  - 0.3) / ($C$4 + 0.4)</f>
        <v>0.90169660678642705</v>
      </c>
    </row>
    <row r="18" spans="2:3" x14ac:dyDescent="0.2">
      <c r="B18" s="2">
        <v>4.9664024767220987</v>
      </c>
      <c r="C18" s="2">
        <f>(RANK(B18, $B$6:$B$10000, 1) + COUNTIF($B$6:B18, "="&amp;B18)-1  - 0.3) / ($C$4 + 0.4)</f>
        <v>0.8468063872255488</v>
      </c>
    </row>
    <row r="19" spans="2:3" x14ac:dyDescent="0.2">
      <c r="B19" s="2">
        <v>2.5070611897885073</v>
      </c>
      <c r="C19" s="2">
        <f>(RANK(B19, $B$6:$B$10000, 1) + COUNTIF($B$6:B19, "="&amp;B19)-1  - 0.3) / ($C$4 + 0.4)</f>
        <v>0.42764471057884229</v>
      </c>
    </row>
    <row r="20" spans="2:3" x14ac:dyDescent="0.2">
      <c r="B20" s="2">
        <v>4.6364468851873095</v>
      </c>
      <c r="C20" s="2">
        <f>(RANK(B20, $B$6:$B$10000, 1) + COUNTIF($B$6:B20, "="&amp;B20)-1  - 0.3) / ($C$4 + 0.4)</f>
        <v>0.77694610778443107</v>
      </c>
    </row>
    <row r="21" spans="2:3" x14ac:dyDescent="0.2">
      <c r="B21" s="2">
        <v>2.9798841299689562</v>
      </c>
      <c r="C21" s="2">
        <f>(RANK(B21, $B$6:$B$10000, 1) + COUNTIF($B$6:B21, "="&amp;B21)-1  - 0.3) / ($C$4 + 0.4)</f>
        <v>0.49251497005988026</v>
      </c>
    </row>
    <row r="22" spans="2:3" x14ac:dyDescent="0.2">
      <c r="B22" s="2">
        <v>0.56527700934602265</v>
      </c>
      <c r="C22" s="2">
        <f>(RANK(B22, $B$6:$B$10000, 1) + COUNTIF($B$6:B22, "="&amp;B22)-1  - 0.3) / ($C$4 + 0.4)</f>
        <v>0.12325349301397205</v>
      </c>
    </row>
    <row r="23" spans="2:3" x14ac:dyDescent="0.2">
      <c r="B23" s="2">
        <v>5.8311703787565152</v>
      </c>
      <c r="C23" s="2">
        <f>(RANK(B23, $B$6:$B$10000, 1) + COUNTIF($B$6:B23, "="&amp;B23)-1  - 0.3) / ($C$4 + 0.4)</f>
        <v>0.92165668662674638</v>
      </c>
    </row>
    <row r="24" spans="2:3" x14ac:dyDescent="0.2">
      <c r="B24" s="2">
        <v>3.9333938132891459</v>
      </c>
      <c r="C24" s="2">
        <f>(RANK(B24, $B$6:$B$10000, 1) + COUNTIF($B$6:B24, "="&amp;B24)-1  - 0.3) / ($C$4 + 0.4)</f>
        <v>0.6272455089820359</v>
      </c>
    </row>
    <row r="25" spans="2:3" x14ac:dyDescent="0.2">
      <c r="B25" s="2">
        <v>2.0241690184891881</v>
      </c>
      <c r="C25" s="2">
        <f>(RANK(B25, $B$6:$B$10000, 1) + COUNTIF($B$6:B25, "="&amp;B25)-1  - 0.3) / ($C$4 + 0.4)</f>
        <v>0.29790419161676646</v>
      </c>
    </row>
    <row r="26" spans="2:3" x14ac:dyDescent="0.2">
      <c r="B26" s="2">
        <v>3.3160073949156876</v>
      </c>
      <c r="C26" s="2">
        <f>(RANK(B26, $B$6:$B$10000, 1) + COUNTIF($B$6:B26, "="&amp;B26)-1  - 0.3) / ($C$4 + 0.4)</f>
        <v>0.53742514970059885</v>
      </c>
    </row>
    <row r="27" spans="2:3" x14ac:dyDescent="0.2">
      <c r="B27" s="2">
        <v>5.8337782181979918</v>
      </c>
      <c r="C27" s="2">
        <f>(RANK(B27, $B$6:$B$10000, 1) + COUNTIF($B$6:B27, "="&amp;B27)-1  - 0.3) / ($C$4 + 0.4)</f>
        <v>0.92664670658682624</v>
      </c>
    </row>
    <row r="28" spans="2:3" x14ac:dyDescent="0.2">
      <c r="B28" s="2">
        <v>3.2785880231490458</v>
      </c>
      <c r="C28" s="2">
        <f>(RANK(B28, $B$6:$B$10000, 1) + COUNTIF($B$6:B28, "="&amp;B28)-1  - 0.3) / ($C$4 + 0.4)</f>
        <v>0.52744510978043913</v>
      </c>
    </row>
    <row r="29" spans="2:3" x14ac:dyDescent="0.2">
      <c r="B29" s="2">
        <v>5.1914567457033041</v>
      </c>
      <c r="C29" s="2">
        <f>(RANK(B29, $B$6:$B$10000, 1) + COUNTIF($B$6:B29, "="&amp;B29)-1  - 0.3) / ($C$4 + 0.4)</f>
        <v>0.87175648702594799</v>
      </c>
    </row>
    <row r="30" spans="2:3" x14ac:dyDescent="0.2">
      <c r="B30" s="2">
        <v>1.0379192066807637</v>
      </c>
      <c r="C30" s="2">
        <f>(RANK(B30, $B$6:$B$10000, 1) + COUNTIF($B$6:B30, "="&amp;B30)-1  - 0.3) / ($C$4 + 0.4)</f>
        <v>0.16816367265469062</v>
      </c>
    </row>
    <row r="31" spans="2:3" x14ac:dyDescent="0.2">
      <c r="B31" s="2">
        <v>3.2404971861486711</v>
      </c>
      <c r="C31" s="2">
        <f>(RANK(B31, $B$6:$B$10000, 1) + COUNTIF($B$6:B31, "="&amp;B31)-1  - 0.3) / ($C$4 + 0.4)</f>
        <v>0.5174650698602794</v>
      </c>
    </row>
    <row r="32" spans="2:3" x14ac:dyDescent="0.2">
      <c r="B32" s="2">
        <v>4.5105816937097236</v>
      </c>
      <c r="C32" s="2">
        <f>(RANK(B32, $B$6:$B$10000, 1) + COUNTIF($B$6:B32, "="&amp;B32)-1  - 0.3) / ($C$4 + 0.4)</f>
        <v>0.74700598802395202</v>
      </c>
    </row>
    <row r="33" spans="2:3" x14ac:dyDescent="0.2">
      <c r="B33" s="2">
        <v>4.5746018217126805</v>
      </c>
      <c r="C33" s="2">
        <f>(RANK(B33, $B$6:$B$10000, 1) + COUNTIF($B$6:B33, "="&amp;B33)-1  - 0.3) / ($C$4 + 0.4)</f>
        <v>0.76696606786427135</v>
      </c>
    </row>
    <row r="34" spans="2:3" x14ac:dyDescent="0.2">
      <c r="B34" s="2">
        <v>2.1956151930631931</v>
      </c>
      <c r="C34" s="2">
        <f>(RANK(B34, $B$6:$B$10000, 1) + COUNTIF($B$6:B34, "="&amp;B34)-1  - 0.3) / ($C$4 + 0.4)</f>
        <v>0.33782435129740518</v>
      </c>
    </row>
    <row r="35" spans="2:3" x14ac:dyDescent="0.2">
      <c r="B35" s="2">
        <v>2.1508908211732214</v>
      </c>
      <c r="C35" s="2">
        <f>(RANK(B35, $B$6:$B$10000, 1) + COUNTIF($B$6:B35, "="&amp;B35)-1  - 0.3) / ($C$4 + 0.4)</f>
        <v>0.32784431137724551</v>
      </c>
    </row>
    <row r="36" spans="2:3" x14ac:dyDescent="0.2">
      <c r="B36" s="2">
        <v>6.0214218447830632</v>
      </c>
      <c r="C36" s="2">
        <f>(RANK(B36, $B$6:$B$10000, 1) + COUNTIF($B$6:B36, "="&amp;B36)-1  - 0.3) / ($C$4 + 0.4)</f>
        <v>0.93662674650698596</v>
      </c>
    </row>
    <row r="37" spans="2:3" x14ac:dyDescent="0.2">
      <c r="B37" s="2">
        <v>6.8948485302455254</v>
      </c>
      <c r="C37" s="2">
        <f>(RANK(B37, $B$6:$B$10000, 1) + COUNTIF($B$6:B37, "="&amp;B37)-1  - 0.3) / ($C$4 + 0.4)</f>
        <v>0.97155688622754488</v>
      </c>
    </row>
    <row r="38" spans="2:3" x14ac:dyDescent="0.2">
      <c r="B38" s="2">
        <v>2.2577553731043238</v>
      </c>
      <c r="C38" s="2">
        <f>(RANK(B38, $B$6:$B$10000, 1) + COUNTIF($B$6:B38, "="&amp;B38)-1  - 0.3) / ($C$4 + 0.4)</f>
        <v>0.35279441117764471</v>
      </c>
    </row>
    <row r="39" spans="2:3" x14ac:dyDescent="0.2">
      <c r="B39" s="2">
        <v>0.58362691996142146</v>
      </c>
      <c r="C39" s="2">
        <f>(RANK(B39, $B$6:$B$10000, 1) + COUNTIF($B$6:B39, "="&amp;B39)-1  - 0.3) / ($C$4 + 0.4)</f>
        <v>0.13323353293413173</v>
      </c>
    </row>
    <row r="40" spans="2:3" x14ac:dyDescent="0.2">
      <c r="B40" s="2">
        <v>-0.14706087765786524</v>
      </c>
      <c r="C40" s="2">
        <f>(RANK(B40, $B$6:$B$10000, 1) + COUNTIF($B$6:B40, "="&amp;B40)-1  - 0.3) / ($C$4 + 0.4)</f>
        <v>7.8343313373253481E-2</v>
      </c>
    </row>
    <row r="41" spans="2:3" x14ac:dyDescent="0.2">
      <c r="B41" s="2">
        <v>7.4380953841437307</v>
      </c>
      <c r="C41" s="2">
        <f>(RANK(B41, $B$6:$B$10000, 1) + COUNTIF($B$6:B41, "="&amp;B41)-1  - 0.3) / ($C$4 + 0.4)</f>
        <v>0.98652694610778435</v>
      </c>
    </row>
    <row r="42" spans="2:3" x14ac:dyDescent="0.2">
      <c r="B42" s="2">
        <v>1.0991559563106561</v>
      </c>
      <c r="C42" s="2">
        <f>(RANK(B42, $B$6:$B$10000, 1) + COUNTIF($B$6:B42, "="&amp;B42)-1  - 0.3) / ($C$4 + 0.4)</f>
        <v>0.17814371257485032</v>
      </c>
    </row>
    <row r="43" spans="2:3" x14ac:dyDescent="0.2">
      <c r="B43" s="2">
        <v>-1.4721609159649667</v>
      </c>
      <c r="C43" s="2">
        <f>(RANK(B43, $B$6:$B$10000, 1) + COUNTIF($B$6:B43, "="&amp;B43)-1  - 0.3) / ($C$4 + 0.4)</f>
        <v>1.3473053892215569E-2</v>
      </c>
    </row>
    <row r="44" spans="2:3" x14ac:dyDescent="0.2">
      <c r="B44" s="2">
        <v>1.0830511653679809</v>
      </c>
      <c r="C44" s="2">
        <f>(RANK(B44, $B$6:$B$10000, 1) + COUNTIF($B$6:B44, "="&amp;B44)-1  - 0.3) / ($C$4 + 0.4)</f>
        <v>0.17315369261477045</v>
      </c>
    </row>
    <row r="45" spans="2:3" x14ac:dyDescent="0.2">
      <c r="B45" s="2">
        <v>1.2567259820370267</v>
      </c>
      <c r="C45" s="2">
        <f>(RANK(B45, $B$6:$B$10000, 1) + COUNTIF($B$6:B45, "="&amp;B45)-1  - 0.3) / ($C$4 + 0.4)</f>
        <v>0.19810379241516968</v>
      </c>
    </row>
    <row r="46" spans="2:3" x14ac:dyDescent="0.2">
      <c r="B46" s="2">
        <v>2.9004865230453065</v>
      </c>
      <c r="C46" s="2">
        <f>(RANK(B46, $B$6:$B$10000, 1) + COUNTIF($B$6:B46, "="&amp;B46)-1  - 0.3) / ($C$4 + 0.4)</f>
        <v>0.47754491017964074</v>
      </c>
    </row>
    <row r="47" spans="2:3" x14ac:dyDescent="0.2">
      <c r="B47" s="2">
        <v>3.5460721031495419</v>
      </c>
      <c r="C47" s="2">
        <f>(RANK(B47, $B$6:$B$10000, 1) + COUNTIF($B$6:B47, "="&amp;B47)-1  - 0.3) / ($C$4 + 0.4)</f>
        <v>0.56237524950099804</v>
      </c>
    </row>
    <row r="48" spans="2:3" x14ac:dyDescent="0.2">
      <c r="B48" s="2">
        <v>1.4455250602531127</v>
      </c>
      <c r="C48" s="2">
        <f>(RANK(B48, $B$6:$B$10000, 1) + COUNTIF($B$6:B48, "="&amp;B48)-1  - 0.3) / ($C$4 + 0.4)</f>
        <v>0.22804391217564871</v>
      </c>
    </row>
    <row r="49" spans="2:3" x14ac:dyDescent="0.2">
      <c r="B49" s="2">
        <v>2.087307044682789</v>
      </c>
      <c r="C49" s="2">
        <f>(RANK(B49, $B$6:$B$10000, 1) + COUNTIF($B$6:B49, "="&amp;B49)-1  - 0.3) / ($C$4 + 0.4)</f>
        <v>0.30788423153692618</v>
      </c>
    </row>
    <row r="50" spans="2:3" x14ac:dyDescent="0.2">
      <c r="B50" s="2">
        <v>1.6306636417811862</v>
      </c>
      <c r="C50" s="2">
        <f>(RANK(B50, $B$6:$B$10000, 1) + COUNTIF($B$6:B50, "="&amp;B50)-1  - 0.3) / ($C$4 + 0.4)</f>
        <v>0.25798403193612773</v>
      </c>
    </row>
    <row r="51" spans="2:3" x14ac:dyDescent="0.2">
      <c r="B51" s="2">
        <v>0.71649469311247849</v>
      </c>
      <c r="C51" s="2">
        <f>(RANK(B51, $B$6:$B$10000, 1) + COUNTIF($B$6:B51, "="&amp;B51)-1  - 0.3) / ($C$4 + 0.4)</f>
        <v>0.14820359281437126</v>
      </c>
    </row>
    <row r="52" spans="2:3" x14ac:dyDescent="0.2">
      <c r="B52" s="2">
        <v>3.1391007797458181</v>
      </c>
      <c r="C52" s="2">
        <f>(RANK(B52, $B$6:$B$10000, 1) + COUNTIF($B$6:B52, "="&amp;B52)-1  - 0.3) / ($C$4 + 0.4)</f>
        <v>0.50748502994011979</v>
      </c>
    </row>
    <row r="53" spans="2:3" x14ac:dyDescent="0.2">
      <c r="B53" s="2">
        <v>3.7757341126813646</v>
      </c>
      <c r="C53" s="2">
        <f>(RANK(B53, $B$6:$B$10000, 1) + COUNTIF($B$6:B53, "="&amp;B53)-1  - 0.3) / ($C$4 + 0.4)</f>
        <v>0.61726546906187629</v>
      </c>
    </row>
    <row r="54" spans="2:3" x14ac:dyDescent="0.2">
      <c r="B54" s="2">
        <v>2.2116057600804298</v>
      </c>
      <c r="C54" s="2">
        <f>(RANK(B54, $B$6:$B$10000, 1) + COUNTIF($B$6:B54, "="&amp;B54)-1  - 0.3) / ($C$4 + 0.4)</f>
        <v>0.34281437125748504</v>
      </c>
    </row>
    <row r="55" spans="2:3" x14ac:dyDescent="0.2">
      <c r="B55" s="2">
        <v>0.46692978935653162</v>
      </c>
      <c r="C55" s="2">
        <f>(RANK(B55, $B$6:$B$10000, 1) + COUNTIF($B$6:B55, "="&amp;B55)-1  - 0.3) / ($C$4 + 0.4)</f>
        <v>0.10329341317365269</v>
      </c>
    </row>
    <row r="56" spans="2:3" x14ac:dyDescent="0.2">
      <c r="B56" s="2">
        <v>0.47555412061456259</v>
      </c>
      <c r="C56" s="2">
        <f>(RANK(B56, $B$6:$B$10000, 1) + COUNTIF($B$6:B56, "="&amp;B56)-1  - 0.3) / ($C$4 + 0.4)</f>
        <v>0.10828343313373252</v>
      </c>
    </row>
    <row r="57" spans="2:3" x14ac:dyDescent="0.2">
      <c r="B57" s="2">
        <v>2.2760202060403385</v>
      </c>
      <c r="C57" s="2">
        <f>(RANK(B57, $B$6:$B$10000, 1) + COUNTIF($B$6:B57, "="&amp;B57)-1  - 0.3) / ($C$4 + 0.4)</f>
        <v>0.35778443113772457</v>
      </c>
    </row>
    <row r="58" spans="2:3" x14ac:dyDescent="0.2">
      <c r="B58" s="2">
        <v>5.13380779234312</v>
      </c>
      <c r="C58" s="2">
        <f>(RANK(B58, $B$6:$B$10000, 1) + COUNTIF($B$6:B58, "="&amp;B58)-1  - 0.3) / ($C$4 + 0.4)</f>
        <v>0.86177644710578838</v>
      </c>
    </row>
    <row r="59" spans="2:3" x14ac:dyDescent="0.2">
      <c r="B59" s="2">
        <v>2.3592059792757158</v>
      </c>
      <c r="C59" s="2">
        <f>(RANK(B59, $B$6:$B$10000, 1) + COUNTIF($B$6:B59, "="&amp;B59)-1  - 0.3) / ($C$4 + 0.4)</f>
        <v>0.38772455089820362</v>
      </c>
    </row>
    <row r="60" spans="2:3" x14ac:dyDescent="0.2">
      <c r="B60" s="2">
        <v>1.176229760470223</v>
      </c>
      <c r="C60" s="2">
        <f>(RANK(B60, $B$6:$B$10000, 1) + COUNTIF($B$6:B60, "="&amp;B60)-1  - 0.3) / ($C$4 + 0.4)</f>
        <v>0.18812375249500998</v>
      </c>
    </row>
    <row r="61" spans="2:3" x14ac:dyDescent="0.2">
      <c r="B61" s="2">
        <v>6.9284697945833784</v>
      </c>
      <c r="C61" s="2">
        <f>(RANK(B61, $B$6:$B$10000, 1) + COUNTIF($B$6:B61, "="&amp;B61)-1  - 0.3) / ($C$4 + 0.4)</f>
        <v>0.97654690618762463</v>
      </c>
    </row>
    <row r="62" spans="2:3" x14ac:dyDescent="0.2">
      <c r="B62" s="2">
        <v>5.1244370049568504</v>
      </c>
      <c r="C62" s="2">
        <f>(RANK(B62, $B$6:$B$10000, 1) + COUNTIF($B$6:B62, "="&amp;B62)-1  - 0.3) / ($C$4 + 0.4)</f>
        <v>0.85678642714570852</v>
      </c>
    </row>
    <row r="63" spans="2:3" x14ac:dyDescent="0.2">
      <c r="B63" s="2">
        <v>6.1535315348412105</v>
      </c>
      <c r="C63" s="2">
        <f>(RANK(B63, $B$6:$B$10000, 1) + COUNTIF($B$6:B63, "="&amp;B63)-1  - 0.3) / ($C$4 + 0.4)</f>
        <v>0.95159680638722544</v>
      </c>
    </row>
    <row r="64" spans="2:3" x14ac:dyDescent="0.2">
      <c r="B64" s="2">
        <v>3.5913252318110622</v>
      </c>
      <c r="C64" s="2">
        <f>(RANK(B64, $B$6:$B$10000, 1) + COUNTIF($B$6:B64, "="&amp;B64)-1  - 0.3) / ($C$4 + 0.4)</f>
        <v>0.57734530938123751</v>
      </c>
    </row>
    <row r="65" spans="2:3" x14ac:dyDescent="0.2">
      <c r="B65" s="2">
        <v>4.7708103190804216</v>
      </c>
      <c r="C65" s="2">
        <f>(RANK(B65, $B$6:$B$10000, 1) + COUNTIF($B$6:B65, "="&amp;B65)-1  - 0.3) / ($C$4 + 0.4)</f>
        <v>0.8218562874251496</v>
      </c>
    </row>
    <row r="66" spans="2:3" x14ac:dyDescent="0.2">
      <c r="B66" s="2">
        <v>4.2199886468724745</v>
      </c>
      <c r="C66" s="2">
        <f>(RANK(B66, $B$6:$B$10000, 1) + COUNTIF($B$6:B66, "="&amp;B66)-1  - 0.3) / ($C$4 + 0.4)</f>
        <v>0.67215568862275443</v>
      </c>
    </row>
    <row r="67" spans="2:3" x14ac:dyDescent="0.2">
      <c r="B67" s="2">
        <v>1.4877126364616697</v>
      </c>
      <c r="C67" s="2">
        <f>(RANK(B67, $B$6:$B$10000, 1) + COUNTIF($B$6:B67, "="&amp;B67)-1  - 0.3) / ($C$4 + 0.4)</f>
        <v>0.2380239520958084</v>
      </c>
    </row>
    <row r="68" spans="2:3" x14ac:dyDescent="0.2">
      <c r="B68" s="2">
        <v>1.4662808664144609</v>
      </c>
      <c r="C68" s="2">
        <f>(RANK(B68, $B$6:$B$10000, 1) + COUNTIF($B$6:B68, "="&amp;B68)-1  - 0.3) / ($C$4 + 0.4)</f>
        <v>0.23303393213572854</v>
      </c>
    </row>
    <row r="69" spans="2:3" x14ac:dyDescent="0.2">
      <c r="B69" s="2">
        <v>2.4922237811954147</v>
      </c>
      <c r="C69" s="2">
        <f>(RANK(B69, $B$6:$B$10000, 1) + COUNTIF($B$6:B69, "="&amp;B69)-1  - 0.3) / ($C$4 + 0.4)</f>
        <v>0.41766467065868262</v>
      </c>
    </row>
    <row r="70" spans="2:3" x14ac:dyDescent="0.2">
      <c r="B70" s="2">
        <v>2.6951878754889393</v>
      </c>
      <c r="C70" s="2">
        <f>(RANK(B70, $B$6:$B$10000, 1) + COUNTIF($B$6:B70, "="&amp;B70)-1  - 0.3) / ($C$4 + 0.4)</f>
        <v>0.46756487025948101</v>
      </c>
    </row>
    <row r="71" spans="2:3" x14ac:dyDescent="0.2">
      <c r="B71" s="2">
        <v>2.3123086392213326</v>
      </c>
      <c r="C71" s="2">
        <f>(RANK(B71, $B$6:$B$10000, 1) + COUNTIF($B$6:B71, "="&amp;B71)-1  - 0.3) / ($C$4 + 0.4)</f>
        <v>0.3727544910179641</v>
      </c>
    </row>
    <row r="72" spans="2:3" x14ac:dyDescent="0.2">
      <c r="B72" s="2">
        <v>-0.35982464877750786</v>
      </c>
      <c r="C72" s="2">
        <f>(RANK(B72, $B$6:$B$10000, 1) + COUNTIF($B$6:B72, "="&amp;B72)-1  - 0.3) / ($C$4 + 0.4)</f>
        <v>6.3373253493013967E-2</v>
      </c>
    </row>
    <row r="73" spans="2:3" x14ac:dyDescent="0.2">
      <c r="B73" s="2">
        <v>1.2701922619285848</v>
      </c>
      <c r="C73" s="2">
        <f>(RANK(B73, $B$6:$B$10000, 1) + COUNTIF($B$6:B73, "="&amp;B73)-1  - 0.3) / ($C$4 + 0.4)</f>
        <v>0.20309381237524951</v>
      </c>
    </row>
    <row r="74" spans="2:3" x14ac:dyDescent="0.2">
      <c r="B74" s="2">
        <v>6.0310341426689771</v>
      </c>
      <c r="C74" s="2">
        <f>(RANK(B74, $B$6:$B$10000, 1) + COUNTIF($B$6:B74, "="&amp;B74)-1  - 0.3) / ($C$4 + 0.4)</f>
        <v>0.94161676646706582</v>
      </c>
    </row>
    <row r="75" spans="2:3" x14ac:dyDescent="0.2">
      <c r="B75" s="2">
        <v>0.49690587242163264</v>
      </c>
      <c r="C75" s="2">
        <f>(RANK(B75, $B$6:$B$10000, 1) + COUNTIF($B$6:B75, "="&amp;B75)-1  - 0.3) / ($C$4 + 0.4)</f>
        <v>0.11327345309381237</v>
      </c>
    </row>
    <row r="76" spans="2:3" x14ac:dyDescent="0.2">
      <c r="B76" s="2">
        <v>5.9035589628523839</v>
      </c>
      <c r="C76" s="2">
        <f>(RANK(B76, $B$6:$B$10000, 1) + COUNTIF($B$6:B76, "="&amp;B76)-1  - 0.3) / ($C$4 + 0.4)</f>
        <v>0.9316367265469061</v>
      </c>
    </row>
    <row r="77" spans="2:3" x14ac:dyDescent="0.2">
      <c r="B77" s="2">
        <v>3.5395570305947888</v>
      </c>
      <c r="C77" s="2">
        <f>(RANK(B77, $B$6:$B$10000, 1) + COUNTIF($B$6:B77, "="&amp;B77)-1  - 0.3) / ($C$4 + 0.4)</f>
        <v>0.55738522954091818</v>
      </c>
    </row>
    <row r="78" spans="2:3" x14ac:dyDescent="0.2">
      <c r="B78" s="2">
        <v>4.1386546891698304</v>
      </c>
      <c r="C78" s="2">
        <f>(RANK(B78, $B$6:$B$10000, 1) + COUNTIF($B$6:B78, "="&amp;B78)-1  - 0.3) / ($C$4 + 0.4)</f>
        <v>0.6521956087824351</v>
      </c>
    </row>
    <row r="79" spans="2:3" x14ac:dyDescent="0.2">
      <c r="B79" s="2">
        <v>-2.0648072182097188E-2</v>
      </c>
      <c r="C79" s="2">
        <f>(RANK(B79, $B$6:$B$10000, 1) + COUNTIF($B$6:B79, "="&amp;B79)-1  - 0.3) / ($C$4 + 0.4)</f>
        <v>8.3333333333333329E-2</v>
      </c>
    </row>
    <row r="80" spans="2:3" x14ac:dyDescent="0.2">
      <c r="B80" s="2">
        <v>-1.7998359549250047</v>
      </c>
      <c r="C80" s="2">
        <f>(RANK(B80, $B$6:$B$10000, 1) + COUNTIF($B$6:B80, "="&amp;B80)-1  - 0.3) / ($C$4 + 0.4)</f>
        <v>8.4830339321357289E-3</v>
      </c>
    </row>
    <row r="81" spans="2:3" x14ac:dyDescent="0.2">
      <c r="B81" s="2">
        <v>4.4693887548417575</v>
      </c>
      <c r="C81" s="2">
        <f>(RANK(B81, $B$6:$B$10000, 1) + COUNTIF($B$6:B81, "="&amp;B81)-1  - 0.3) / ($C$4 + 0.4)</f>
        <v>0.73702594810379229</v>
      </c>
    </row>
    <row r="82" spans="2:3" x14ac:dyDescent="0.2">
      <c r="B82" s="2">
        <v>1.5784021216466093</v>
      </c>
      <c r="C82" s="2">
        <f>(RANK(B82, $B$6:$B$10000, 1) + COUNTIF($B$6:B82, "="&amp;B82)-1  - 0.3) / ($C$4 + 0.4)</f>
        <v>0.25299401197604793</v>
      </c>
    </row>
    <row r="83" spans="2:3" x14ac:dyDescent="0.2">
      <c r="B83" s="2">
        <v>4.5451314223724708</v>
      </c>
      <c r="C83" s="2">
        <f>(RANK(B83, $B$6:$B$10000, 1) + COUNTIF($B$6:B83, "="&amp;B83)-1  - 0.3) / ($C$4 + 0.4)</f>
        <v>0.75698602794411174</v>
      </c>
    </row>
    <row r="84" spans="2:3" x14ac:dyDescent="0.2">
      <c r="B84" s="2">
        <v>2.5813292907676786</v>
      </c>
      <c r="C84" s="2">
        <f>(RANK(B84, $B$6:$B$10000, 1) + COUNTIF($B$6:B84, "="&amp;B84)-1  - 0.3) / ($C$4 + 0.4)</f>
        <v>0.45259481037924154</v>
      </c>
    </row>
    <row r="85" spans="2:3" x14ac:dyDescent="0.2">
      <c r="B85" s="2">
        <v>2.5556584388476051</v>
      </c>
      <c r="C85" s="2">
        <f>(RANK(B85, $B$6:$B$10000, 1) + COUNTIF($B$6:B85, "="&amp;B85)-1  - 0.3) / ($C$4 + 0.4)</f>
        <v>0.44760479041916168</v>
      </c>
    </row>
    <row r="86" spans="2:3" x14ac:dyDescent="0.2">
      <c r="B86" s="2">
        <v>1.2930574234912262</v>
      </c>
      <c r="C86" s="2">
        <f>(RANK(B86, $B$6:$B$10000, 1) + COUNTIF($B$6:B86, "="&amp;B86)-1  - 0.3) / ($C$4 + 0.4)</f>
        <v>0.21307385229540918</v>
      </c>
    </row>
    <row r="87" spans="2:3" x14ac:dyDescent="0.2">
      <c r="B87" s="2">
        <v>-0.34360707387693878</v>
      </c>
      <c r="C87" s="2">
        <f>(RANK(B87, $B$6:$B$10000, 1) + COUNTIF($B$6:B87, "="&amp;B87)-1  - 0.3) / ($C$4 + 0.4)</f>
        <v>6.8363273453093801E-2</v>
      </c>
    </row>
    <row r="88" spans="2:3" x14ac:dyDescent="0.2">
      <c r="B88" s="2">
        <v>4.4051552077126592</v>
      </c>
      <c r="C88" s="2">
        <f>(RANK(B88, $B$6:$B$10000, 1) + COUNTIF($B$6:B88, "="&amp;B88)-1  - 0.3) / ($C$4 + 0.4)</f>
        <v>0.71706586826347296</v>
      </c>
    </row>
    <row r="89" spans="2:3" x14ac:dyDescent="0.2">
      <c r="B89" s="2">
        <v>4.9870310104642934</v>
      </c>
      <c r="C89" s="2">
        <f>(RANK(B89, $B$6:$B$10000, 1) + COUNTIF($B$6:B89, "="&amp;B89)-1  - 0.3) / ($C$4 + 0.4)</f>
        <v>0.85179640718562866</v>
      </c>
    </row>
    <row r="90" spans="2:3" x14ac:dyDescent="0.2">
      <c r="B90" s="2">
        <v>3.6546315023883951</v>
      </c>
      <c r="C90" s="2">
        <f>(RANK(B90, $B$6:$B$10000, 1) + COUNTIF($B$6:B90, "="&amp;B90)-1  - 0.3) / ($C$4 + 0.4)</f>
        <v>0.5923153692614771</v>
      </c>
    </row>
    <row r="91" spans="2:3" x14ac:dyDescent="0.2">
      <c r="B91" s="2">
        <v>3.3596295826415723</v>
      </c>
      <c r="C91" s="2">
        <f>(RANK(B91, $B$6:$B$10000, 1) + COUNTIF($B$6:B91, "="&amp;B91)-1  - 0.3) / ($C$4 + 0.4)</f>
        <v>0.54740518962075846</v>
      </c>
    </row>
    <row r="92" spans="2:3" x14ac:dyDescent="0.2">
      <c r="B92" s="2">
        <v>4.2360110594757696</v>
      </c>
      <c r="C92" s="2">
        <f>(RANK(B92, $B$6:$B$10000, 1) + COUNTIF($B$6:B92, "="&amp;B92)-1  - 0.3) / ($C$4 + 0.4)</f>
        <v>0.67714570858283429</v>
      </c>
    </row>
    <row r="93" spans="2:3" x14ac:dyDescent="0.2">
      <c r="B93" s="2">
        <v>4.4157009456958658</v>
      </c>
      <c r="C93" s="2">
        <f>(RANK(B93, $B$6:$B$10000, 1) + COUNTIF($B$6:B93, "="&amp;B93)-1  - 0.3) / ($C$4 + 0.4)</f>
        <v>0.72205588822355282</v>
      </c>
    </row>
    <row r="94" spans="2:3" x14ac:dyDescent="0.2">
      <c r="B94" s="2">
        <v>4.5472202910527884</v>
      </c>
      <c r="C94" s="2">
        <f>(RANK(B94, $B$6:$B$10000, 1) + COUNTIF($B$6:B94, "="&amp;B94)-1  - 0.3) / ($C$4 + 0.4)</f>
        <v>0.76197604790419149</v>
      </c>
    </row>
    <row r="95" spans="2:3" x14ac:dyDescent="0.2">
      <c r="B95" s="2">
        <v>0.46049129267680922</v>
      </c>
      <c r="C95" s="2">
        <f>(RANK(B95, $B$6:$B$10000, 1) + COUNTIF($B$6:B95, "="&amp;B95)-1  - 0.3) / ($C$4 + 0.4)</f>
        <v>9.8303393213572843E-2</v>
      </c>
    </row>
    <row r="96" spans="2:3" x14ac:dyDescent="0.2">
      <c r="B96" s="2">
        <v>4.517294694822362</v>
      </c>
      <c r="C96" s="2">
        <f>(RANK(B96, $B$6:$B$10000, 1) + COUNTIF($B$6:B96, "="&amp;B96)-1  - 0.3) / ($C$4 + 0.4)</f>
        <v>0.75199600798403188</v>
      </c>
    </row>
    <row r="97" spans="2:3" x14ac:dyDescent="0.2">
      <c r="B97" s="2">
        <v>2.4331689576477542</v>
      </c>
      <c r="C97" s="2">
        <f>(RANK(B97, $B$6:$B$10000, 1) + COUNTIF($B$6:B97, "="&amp;B97)-1  - 0.3) / ($C$4 + 0.4)</f>
        <v>0.4026946107784431</v>
      </c>
    </row>
    <row r="98" spans="2:3" x14ac:dyDescent="0.2">
      <c r="B98" s="2">
        <v>1.5742993073013909</v>
      </c>
      <c r="C98" s="2">
        <f>(RANK(B98, $B$6:$B$10000, 1) + COUNTIF($B$6:B98, "="&amp;B98)-1  - 0.3) / ($C$4 + 0.4)</f>
        <v>0.24800399201596807</v>
      </c>
    </row>
    <row r="99" spans="2:3" x14ac:dyDescent="0.2">
      <c r="B99" s="2">
        <v>4.4733017415917944</v>
      </c>
      <c r="C99" s="2">
        <f>(RANK(B99, $B$6:$B$10000, 1) + COUNTIF($B$6:B99, "="&amp;B99)-1  - 0.3) / ($C$4 + 0.4)</f>
        <v>0.74201596806387216</v>
      </c>
    </row>
    <row r="100" spans="2:3" x14ac:dyDescent="0.2">
      <c r="B100" s="2">
        <v>1.7796305957247052</v>
      </c>
      <c r="C100" s="2">
        <f>(RANK(B100, $B$6:$B$10000, 1) + COUNTIF($B$6:B100, "="&amp;B100)-1  - 0.3) / ($C$4 + 0.4)</f>
        <v>0.27794411177644712</v>
      </c>
    </row>
    <row r="101" spans="2:3" x14ac:dyDescent="0.2">
      <c r="B101" s="2">
        <v>3.7088794474267814</v>
      </c>
      <c r="C101" s="2">
        <f>(RANK(B101, $B$6:$B$10000, 1) + COUNTIF($B$6:B101, "="&amp;B101)-1  - 0.3) / ($C$4 + 0.4)</f>
        <v>0.60728542914171657</v>
      </c>
    </row>
    <row r="102" spans="2:3" x14ac:dyDescent="0.2">
      <c r="B102" s="2">
        <v>3.2441254621836255</v>
      </c>
      <c r="C102" s="2">
        <f>(RANK(B102, $B$6:$B$10000, 1) + COUNTIF($B$6:B102, "="&amp;B102)-1  - 0.3) / ($C$4 + 0.4)</f>
        <v>0.52245508982035926</v>
      </c>
    </row>
    <row r="103" spans="2:3" x14ac:dyDescent="0.2">
      <c r="B103" s="2">
        <v>4.3520615659608817</v>
      </c>
      <c r="C103" s="2">
        <f>(RANK(B103, $B$6:$B$10000, 1) + COUNTIF($B$6:B103, "="&amp;B103)-1  - 0.3) / ($C$4 + 0.4)</f>
        <v>0.70209580838323349</v>
      </c>
    </row>
    <row r="104" spans="2:3" x14ac:dyDescent="0.2">
      <c r="B104" s="2">
        <v>2.6571600057443785</v>
      </c>
      <c r="C104" s="2">
        <f>(RANK(B104, $B$6:$B$10000, 1) + COUNTIF($B$6:B104, "="&amp;B104)-1  - 0.3) / ($C$4 + 0.4)</f>
        <v>0.46257485029940121</v>
      </c>
    </row>
    <row r="105" spans="2:3" x14ac:dyDescent="0.2">
      <c r="B105" s="2">
        <v>-2.3837278590502251</v>
      </c>
      <c r="C105" s="2">
        <f>(RANK(B105, $B$6:$B$10000, 1) + COUNTIF($B$6:B105, "="&amp;B105)-1  - 0.3) / ($C$4 + 0.4)</f>
        <v>3.4930139720558877E-3</v>
      </c>
    </row>
    <row r="106" spans="2:3" x14ac:dyDescent="0.2">
      <c r="B106" s="2">
        <v>2.1171324881772806</v>
      </c>
      <c r="C106" s="2">
        <f>(RANK(B106, $B$6:$B$10000, 1) + COUNTIF($B$6:B106, "="&amp;B106)-1  - 0.3) / ($C$4 + 0.4)</f>
        <v>0.31786427145708585</v>
      </c>
    </row>
    <row r="107" spans="2:3" x14ac:dyDescent="0.2">
      <c r="B107" s="2">
        <v>4.7575871008885198</v>
      </c>
      <c r="C107" s="2">
        <f>(RANK(B107, $B$6:$B$10000, 1) + COUNTIF($B$6:B107, "="&amp;B107)-1  - 0.3) / ($C$4 + 0.4)</f>
        <v>0.81686626746506974</v>
      </c>
    </row>
    <row r="108" spans="2:3" x14ac:dyDescent="0.2">
      <c r="B108" s="2">
        <v>-0.70515286093202256</v>
      </c>
      <c r="C108" s="2">
        <f>(RANK(B108, $B$6:$B$10000, 1) + COUNTIF($B$6:B108, "="&amp;B108)-1  - 0.3) / ($C$4 + 0.4)</f>
        <v>4.3413173652694606E-2</v>
      </c>
    </row>
    <row r="109" spans="2:3" x14ac:dyDescent="0.2">
      <c r="B109" s="2">
        <v>1.5258669742967315</v>
      </c>
      <c r="C109" s="2">
        <f>(RANK(B109, $B$6:$B$10000, 1) + COUNTIF($B$6:B109, "="&amp;B109)-1  - 0.3) / ($C$4 + 0.4)</f>
        <v>0.24301397205588823</v>
      </c>
    </row>
    <row r="110" spans="2:3" x14ac:dyDescent="0.2">
      <c r="B110" s="2">
        <v>0.99609856325909352</v>
      </c>
      <c r="C110" s="2">
        <f>(RANK(B110, $B$6:$B$10000, 1) + COUNTIF($B$6:B110, "="&amp;B110)-1  - 0.3) / ($C$4 + 0.4)</f>
        <v>0.16317365269461079</v>
      </c>
    </row>
    <row r="111" spans="2:3" x14ac:dyDescent="0.2">
      <c r="B111" s="2">
        <v>2.3252579080932003</v>
      </c>
      <c r="C111" s="2">
        <f>(RANK(B111, $B$6:$B$10000, 1) + COUNTIF($B$6:B111, "="&amp;B111)-1  - 0.3) / ($C$4 + 0.4)</f>
        <v>0.3777445109780439</v>
      </c>
    </row>
    <row r="112" spans="2:3" x14ac:dyDescent="0.2">
      <c r="B112" s="2">
        <v>4.0181604331477976</v>
      </c>
      <c r="C112" s="2">
        <f>(RANK(B112, $B$6:$B$10000, 1) + COUNTIF($B$6:B112, "="&amp;B112)-1  - 0.3) / ($C$4 + 0.4)</f>
        <v>0.64720558882235524</v>
      </c>
    </row>
    <row r="113" spans="2:3" x14ac:dyDescent="0.2">
      <c r="B113" s="2">
        <v>4.6869157415421832</v>
      </c>
      <c r="C113" s="2">
        <f>(RANK(B113, $B$6:$B$10000, 1) + COUNTIF($B$6:B113, "="&amp;B113)-1  - 0.3) / ($C$4 + 0.4)</f>
        <v>0.79191616766467055</v>
      </c>
    </row>
    <row r="114" spans="2:3" x14ac:dyDescent="0.2">
      <c r="B114" s="2">
        <v>5.3920010840145656</v>
      </c>
      <c r="C114" s="2">
        <f>(RANK(B114, $B$6:$B$10000, 1) + COUNTIF($B$6:B114, "="&amp;B114)-1  - 0.3) / ($C$4 + 0.4)</f>
        <v>0.89171656686626743</v>
      </c>
    </row>
    <row r="115" spans="2:3" x14ac:dyDescent="0.2">
      <c r="B115" s="2">
        <v>3.9356716611333944</v>
      </c>
      <c r="C115" s="2">
        <f>(RANK(B115, $B$6:$B$10000, 1) + COUNTIF($B$6:B115, "="&amp;B115)-1  - 0.3) / ($C$4 + 0.4)</f>
        <v>0.63223552894211577</v>
      </c>
    </row>
    <row r="116" spans="2:3" x14ac:dyDescent="0.2">
      <c r="B116" s="2">
        <v>4.4298399889947966</v>
      </c>
      <c r="C116" s="2">
        <f>(RANK(B116, $B$6:$B$10000, 1) + COUNTIF($B$6:B116, "="&amp;B116)-1  - 0.3) / ($C$4 + 0.4)</f>
        <v>0.72704590818363268</v>
      </c>
    </row>
    <row r="117" spans="2:3" x14ac:dyDescent="0.2">
      <c r="B117" s="2">
        <v>2.2926198299336806</v>
      </c>
      <c r="C117" s="2">
        <f>(RANK(B117, $B$6:$B$10000, 1) + COUNTIF($B$6:B117, "="&amp;B117)-1  - 0.3) / ($C$4 + 0.4)</f>
        <v>0.36776447105788423</v>
      </c>
    </row>
    <row r="118" spans="2:3" x14ac:dyDescent="0.2">
      <c r="B118" s="2">
        <v>2.5016749251269967</v>
      </c>
      <c r="C118" s="2">
        <f>(RANK(B118, $B$6:$B$10000, 1) + COUNTIF($B$6:B118, "="&amp;B118)-1  - 0.3) / ($C$4 + 0.4)</f>
        <v>0.42265469061876249</v>
      </c>
    </row>
    <row r="119" spans="2:3" x14ac:dyDescent="0.2">
      <c r="B119" s="2">
        <v>4.3927835470018177</v>
      </c>
      <c r="C119" s="2">
        <f>(RANK(B119, $B$6:$B$10000, 1) + COUNTIF($B$6:B119, "="&amp;B119)-1  - 0.3) / ($C$4 + 0.4)</f>
        <v>0.7120758483033931</v>
      </c>
    </row>
    <row r="120" spans="2:3" x14ac:dyDescent="0.2">
      <c r="B120" s="2">
        <v>-1.2475852086694506</v>
      </c>
      <c r="C120" s="2">
        <f>(RANK(B120, $B$6:$B$10000, 1) + COUNTIF($B$6:B120, "="&amp;B120)-1  - 0.3) / ($C$4 + 0.4)</f>
        <v>1.8463073852295408E-2</v>
      </c>
    </row>
    <row r="121" spans="2:3" x14ac:dyDescent="0.2">
      <c r="B121" s="2">
        <v>1.2742537800050862</v>
      </c>
      <c r="C121" s="2">
        <f>(RANK(B121, $B$6:$B$10000, 1) + COUNTIF($B$6:B121, "="&amp;B121)-1  - 0.3) / ($C$4 + 0.4)</f>
        <v>0.20808383233532934</v>
      </c>
    </row>
    <row r="122" spans="2:3" x14ac:dyDescent="0.2">
      <c r="B122" s="2">
        <v>2.5822915065637781</v>
      </c>
      <c r="C122" s="2">
        <f>(RANK(B122, $B$6:$B$10000, 1) + COUNTIF($B$6:B122, "="&amp;B122)-1  - 0.3) / ($C$4 + 0.4)</f>
        <v>0.45758483033932135</v>
      </c>
    </row>
    <row r="123" spans="2:3" x14ac:dyDescent="0.2">
      <c r="B123" s="2">
        <v>6.5607347133915486</v>
      </c>
      <c r="C123" s="2">
        <f>(RANK(B123, $B$6:$B$10000, 1) + COUNTIF($B$6:B123, "="&amp;B123)-1  - 0.3) / ($C$4 + 0.4)</f>
        <v>0.96656686626746502</v>
      </c>
    </row>
    <row r="124" spans="2:3" x14ac:dyDescent="0.2">
      <c r="B124" s="2">
        <v>4.882909757493346</v>
      </c>
      <c r="C124" s="2">
        <f>(RANK(B124, $B$6:$B$10000, 1) + COUNTIF($B$6:B124, "="&amp;B124)-1  - 0.3) / ($C$4 + 0.4)</f>
        <v>0.83682634730538918</v>
      </c>
    </row>
    <row r="125" spans="2:3" x14ac:dyDescent="0.2">
      <c r="B125" s="2">
        <v>4.3103047849274745</v>
      </c>
      <c r="C125" s="2">
        <f>(RANK(B125, $B$6:$B$10000, 1) + COUNTIF($B$6:B125, "="&amp;B125)-1  - 0.3) / ($C$4 + 0.4)</f>
        <v>0.69211576846307377</v>
      </c>
    </row>
    <row r="126" spans="2:3" x14ac:dyDescent="0.2">
      <c r="B126" s="2">
        <v>5.6767152404681696</v>
      </c>
      <c r="C126" s="2">
        <f>(RANK(B126, $B$6:$B$10000, 1) + COUNTIF($B$6:B126, "="&amp;B126)-1  - 0.3) / ($C$4 + 0.4)</f>
        <v>0.90668662674650691</v>
      </c>
    </row>
    <row r="127" spans="2:3" x14ac:dyDescent="0.2">
      <c r="B127" s="2">
        <v>2.2327280076308593</v>
      </c>
      <c r="C127" s="2">
        <f>(RANK(B127, $B$6:$B$10000, 1) + COUNTIF($B$6:B127, "="&amp;B127)-1  - 0.3) / ($C$4 + 0.4)</f>
        <v>0.3478043912175649</v>
      </c>
    </row>
    <row r="128" spans="2:3" x14ac:dyDescent="0.2">
      <c r="B128" s="2">
        <v>3.1630642202273465</v>
      </c>
      <c r="C128" s="2">
        <f>(RANK(B128, $B$6:$B$10000, 1) + COUNTIF($B$6:B128, "="&amp;B128)-1  - 0.3) / ($C$4 + 0.4)</f>
        <v>0.51247504990019965</v>
      </c>
    </row>
    <row r="129" spans="2:3" x14ac:dyDescent="0.2">
      <c r="B129" s="2">
        <v>6.9822468176848087</v>
      </c>
      <c r="C129" s="2">
        <f>(RANK(B129, $B$6:$B$10000, 1) + COUNTIF($B$6:B129, "="&amp;B129)-1  - 0.3) / ($C$4 + 0.4)</f>
        <v>0.98153692614770449</v>
      </c>
    </row>
    <row r="130" spans="2:3" x14ac:dyDescent="0.2">
      <c r="B130" s="2">
        <v>6.3042344557106169</v>
      </c>
      <c r="C130" s="2">
        <f>(RANK(B130, $B$6:$B$10000, 1) + COUNTIF($B$6:B130, "="&amp;B130)-1  - 0.3) / ($C$4 + 0.4)</f>
        <v>0.9565868263473053</v>
      </c>
    </row>
    <row r="131" spans="2:3" x14ac:dyDescent="0.2">
      <c r="B131" s="2">
        <v>3.553620951846626</v>
      </c>
      <c r="C131" s="2">
        <f>(RANK(B131, $B$6:$B$10000, 1) + COUNTIF($B$6:B131, "="&amp;B131)-1  - 0.3) / ($C$4 + 0.4)</f>
        <v>0.56736526946107779</v>
      </c>
    </row>
    <row r="132" spans="2:3" x14ac:dyDescent="0.2">
      <c r="B132" s="2">
        <v>0.88301547245545642</v>
      </c>
      <c r="C132" s="2">
        <f>(RANK(B132, $B$6:$B$10000, 1) + COUNTIF($B$6:B132, "="&amp;B132)-1  - 0.3) / ($C$4 + 0.4)</f>
        <v>0.15818363273453093</v>
      </c>
    </row>
    <row r="133" spans="2:3" x14ac:dyDescent="0.2">
      <c r="B133" s="2">
        <v>3.9944401421038669</v>
      </c>
      <c r="C133" s="2">
        <f>(RANK(B133, $B$6:$B$10000, 1) + COUNTIF($B$6:B133, "="&amp;B133)-1  - 0.3) / ($C$4 + 0.4)</f>
        <v>0.64221556886227538</v>
      </c>
    </row>
    <row r="134" spans="2:3" x14ac:dyDescent="0.2">
      <c r="B134" s="2">
        <v>-1.0948805460932221</v>
      </c>
      <c r="C134" s="2">
        <f>(RANK(B134, $B$6:$B$10000, 1) + COUNTIF($B$6:B134, "="&amp;B134)-1  - 0.3) / ($C$4 + 0.4)</f>
        <v>2.3453093812375248E-2</v>
      </c>
    </row>
    <row r="135" spans="2:3" x14ac:dyDescent="0.2">
      <c r="B135" s="2">
        <v>-0.87377040049366084</v>
      </c>
      <c r="C135" s="2">
        <f>(RANK(B135, $B$6:$B$10000, 1) + COUNTIF($B$6:B135, "="&amp;B135)-1  - 0.3) / ($C$4 + 0.4)</f>
        <v>3.3433133732534932E-2</v>
      </c>
    </row>
    <row r="136" spans="2:3" x14ac:dyDescent="0.2">
      <c r="B136" s="2">
        <v>1.6698212496759033</v>
      </c>
      <c r="C136" s="2">
        <f>(RANK(B136, $B$6:$B$10000, 1) + COUNTIF($B$6:B136, "="&amp;B136)-1  - 0.3) / ($C$4 + 0.4)</f>
        <v>0.26297405189620759</v>
      </c>
    </row>
    <row r="137" spans="2:3" x14ac:dyDescent="0.2">
      <c r="B137" s="2">
        <v>2.541315794524186</v>
      </c>
      <c r="C137" s="2">
        <f>(RANK(B137, $B$6:$B$10000, 1) + COUNTIF($B$6:B137, "="&amp;B137)-1  - 0.3) / ($C$4 + 0.4)</f>
        <v>0.43762475049900201</v>
      </c>
    </row>
    <row r="138" spans="2:3" x14ac:dyDescent="0.2">
      <c r="B138" s="2">
        <v>4.2985446863899357</v>
      </c>
      <c r="C138" s="2">
        <f>(RANK(B138, $B$6:$B$10000, 1) + COUNTIF($B$6:B138, "="&amp;B138)-1  - 0.3) / ($C$4 + 0.4)</f>
        <v>0.6871257485029939</v>
      </c>
    </row>
    <row r="139" spans="2:3" x14ac:dyDescent="0.2">
      <c r="B139" s="2">
        <v>-0.46120078061029002</v>
      </c>
      <c r="C139" s="2">
        <f>(RANK(B139, $B$6:$B$10000, 1) + COUNTIF($B$6:B139, "="&amp;B139)-1  - 0.3) / ($C$4 + 0.4)</f>
        <v>5.3393213572854287E-2</v>
      </c>
    </row>
    <row r="140" spans="2:3" x14ac:dyDescent="0.2">
      <c r="B140" s="2">
        <v>3.462321238767192</v>
      </c>
      <c r="C140" s="2">
        <f>(RANK(B140, $B$6:$B$10000, 1) + COUNTIF($B$6:B140, "="&amp;B140)-1  - 0.3) / ($C$4 + 0.4)</f>
        <v>0.55239520958083832</v>
      </c>
    </row>
    <row r="141" spans="2:3" x14ac:dyDescent="0.2">
      <c r="B141" s="2">
        <v>4.6956870362618233</v>
      </c>
      <c r="C141" s="2">
        <f>(RANK(B141, $B$6:$B$10000, 1) + COUNTIF($B$6:B141, "="&amp;B141)-1  - 0.3) / ($C$4 + 0.4)</f>
        <v>0.80189620758483027</v>
      </c>
    </row>
    <row r="142" spans="2:3" x14ac:dyDescent="0.2">
      <c r="B142" s="2">
        <v>5.3157007550181152</v>
      </c>
      <c r="C142" s="2">
        <f>(RANK(B142, $B$6:$B$10000, 1) + COUNTIF($B$6:B142, "="&amp;B142)-1  - 0.3) / ($C$4 + 0.4)</f>
        <v>0.88672654690618757</v>
      </c>
    </row>
    <row r="143" spans="2:3" x14ac:dyDescent="0.2">
      <c r="B143" s="2">
        <v>5.2701570600982324</v>
      </c>
      <c r="C143" s="2">
        <f>(RANK(B143, $B$6:$B$10000, 1) + COUNTIF($B$6:B143, "="&amp;B143)-1  - 0.3) / ($C$4 + 0.4)</f>
        <v>0.88173652694610771</v>
      </c>
    </row>
    <row r="144" spans="2:3" x14ac:dyDescent="0.2">
      <c r="B144" s="2">
        <v>4.4380339288398254</v>
      </c>
      <c r="C144" s="2">
        <f>(RANK(B144, $B$6:$B$10000, 1) + COUNTIF($B$6:B144, "="&amp;B144)-1  - 0.3) / ($C$4 + 0.4)</f>
        <v>0.73203592814371254</v>
      </c>
    </row>
    <row r="145" spans="2:3" x14ac:dyDescent="0.2">
      <c r="B145" s="2">
        <v>3.6642037840312129</v>
      </c>
      <c r="C145" s="2">
        <f>(RANK(B145, $B$6:$B$10000, 1) + COUNTIF($B$6:B145, "="&amp;B145)-1  - 0.3) / ($C$4 + 0.4)</f>
        <v>0.59730538922155685</v>
      </c>
    </row>
    <row r="146" spans="2:3" x14ac:dyDescent="0.2">
      <c r="B146" s="2">
        <v>3.6911884291419499</v>
      </c>
      <c r="C146" s="2">
        <f>(RANK(B146, $B$6:$B$10000, 1) + COUNTIF($B$6:B146, "="&amp;B146)-1  - 0.3) / ($C$4 + 0.4)</f>
        <v>0.60229540918163671</v>
      </c>
    </row>
    <row r="147" spans="2:3" x14ac:dyDescent="0.2">
      <c r="B147" s="2">
        <v>4.6256826959779316</v>
      </c>
      <c r="C147" s="2">
        <f>(RANK(B147, $B$6:$B$10000, 1) + COUNTIF($B$6:B147, "="&amp;B147)-1  - 0.3) / ($C$4 + 0.4)</f>
        <v>0.77195608782435121</v>
      </c>
    </row>
    <row r="148" spans="2:3" x14ac:dyDescent="0.2">
      <c r="B148" s="2">
        <v>0.2867695056665065</v>
      </c>
      <c r="C148" s="2">
        <f>(RANK(B148, $B$6:$B$10000, 1) + COUNTIF($B$6:B148, "="&amp;B148)-1  - 0.3) / ($C$4 + 0.4)</f>
        <v>9.3313373253493009E-2</v>
      </c>
    </row>
    <row r="149" spans="2:3" x14ac:dyDescent="0.2">
      <c r="B149" s="2">
        <v>4.6971314654108323</v>
      </c>
      <c r="C149" s="2">
        <f>(RANK(B149, $B$6:$B$10000, 1) + COUNTIF($B$6:B149, "="&amp;B149)-1  - 0.3) / ($C$4 + 0.4)</f>
        <v>0.80688622754491013</v>
      </c>
    </row>
    <row r="150" spans="2:3" x14ac:dyDescent="0.2">
      <c r="B150" s="2">
        <v>2.5532214281305472</v>
      </c>
      <c r="C150" s="2">
        <f>(RANK(B150, $B$6:$B$10000, 1) + COUNTIF($B$6:B150, "="&amp;B150)-1  - 0.3) / ($C$4 + 0.4)</f>
        <v>0.44261477045908182</v>
      </c>
    </row>
    <row r="151" spans="2:3" x14ac:dyDescent="0.2">
      <c r="B151" s="2">
        <v>1.2526921656023955</v>
      </c>
      <c r="C151" s="2">
        <f>(RANK(B151, $B$6:$B$10000, 1) + COUNTIF($B$6:B151, "="&amp;B151)-1  - 0.3) / ($C$4 + 0.4)</f>
        <v>0.19311377245508982</v>
      </c>
    </row>
    <row r="152" spans="2:3" x14ac:dyDescent="0.2">
      <c r="B152" s="2">
        <v>4.6395162697200991</v>
      </c>
      <c r="C152" s="2">
        <f>(RANK(B152, $B$6:$B$10000, 1) + COUNTIF($B$6:B152, "="&amp;B152)-1  - 0.3) / ($C$4 + 0.4)</f>
        <v>0.78193612774451093</v>
      </c>
    </row>
    <row r="153" spans="2:3" x14ac:dyDescent="0.2">
      <c r="B153" s="2">
        <v>4.389760286091116</v>
      </c>
      <c r="C153" s="2">
        <f>(RANK(B153, $B$6:$B$10000, 1) + COUNTIF($B$6:B153, "="&amp;B153)-1  - 0.3) / ($C$4 + 0.4)</f>
        <v>0.70708582834331335</v>
      </c>
    </row>
    <row r="154" spans="2:3" x14ac:dyDescent="0.2">
      <c r="B154" s="2">
        <v>3.5935086859452317</v>
      </c>
      <c r="C154" s="2">
        <f>(RANK(B154, $B$6:$B$10000, 1) + COUNTIF($B$6:B154, "="&amp;B154)-1  - 0.3) / ($C$4 + 0.4)</f>
        <v>0.58233532934131738</v>
      </c>
    </row>
    <row r="155" spans="2:3" x14ac:dyDescent="0.2">
      <c r="B155" s="2">
        <v>2.35646011178296</v>
      </c>
      <c r="C155" s="2">
        <f>(RANK(B155, $B$6:$B$10000, 1) + COUNTIF($B$6:B155, "="&amp;B155)-1  - 0.3) / ($C$4 + 0.4)</f>
        <v>0.38273453093812376</v>
      </c>
    </row>
    <row r="156" spans="2:3" x14ac:dyDescent="0.2">
      <c r="B156" s="2">
        <v>8.1863617528995452</v>
      </c>
      <c r="C156" s="2">
        <f>(RANK(B156, $B$6:$B$10000, 1) + COUNTIF($B$6:B156, "="&amp;B156)-1  - 0.3) / ($C$4 + 0.4)</f>
        <v>0.99650698602794407</v>
      </c>
    </row>
    <row r="157" spans="2:3" x14ac:dyDescent="0.2">
      <c r="B157" s="2">
        <v>5.4728998461494127</v>
      </c>
      <c r="C157" s="2">
        <f>(RANK(B157, $B$6:$B$10000, 1) + COUNTIF($B$6:B157, "="&amp;B157)-1  - 0.3) / ($C$4 + 0.4)</f>
        <v>0.89670658682634719</v>
      </c>
    </row>
    <row r="158" spans="2:3" x14ac:dyDescent="0.2">
      <c r="B158" s="2">
        <v>2.1132910182222107</v>
      </c>
      <c r="C158" s="2">
        <f>(RANK(B158, $B$6:$B$10000, 1) + COUNTIF($B$6:B158, "="&amp;B158)-1  - 0.3) / ($C$4 + 0.4)</f>
        <v>0.31287425149700598</v>
      </c>
    </row>
    <row r="159" spans="2:3" x14ac:dyDescent="0.2">
      <c r="B159" s="2">
        <v>3.5946452840347787</v>
      </c>
      <c r="C159" s="2">
        <f>(RANK(B159, $B$6:$B$10000, 1) + COUNTIF($B$6:B159, "="&amp;B159)-1  - 0.3) / ($C$4 + 0.4)</f>
        <v>0.58732534930139724</v>
      </c>
    </row>
    <row r="160" spans="2:3" x14ac:dyDescent="0.2">
      <c r="B160" s="2">
        <v>2.8518280306145543</v>
      </c>
      <c r="C160" s="2">
        <f>(RANK(B160, $B$6:$B$10000, 1) + COUNTIF($B$6:B160, "="&amp;B160)-1  - 0.3) / ($C$4 + 0.4)</f>
        <v>0.47255489021956087</v>
      </c>
    </row>
    <row r="161" spans="2:3" x14ac:dyDescent="0.2">
      <c r="B161" s="2">
        <v>5.7278610552812683</v>
      </c>
      <c r="C161" s="2">
        <f>(RANK(B161, $B$6:$B$10000, 1) + COUNTIF($B$6:B161, "="&amp;B161)-1  - 0.3) / ($C$4 + 0.4)</f>
        <v>0.91167664670658677</v>
      </c>
    </row>
    <row r="162" spans="2:3" x14ac:dyDescent="0.2">
      <c r="B162" s="2">
        <v>0.83901544206989787</v>
      </c>
      <c r="C162" s="2">
        <f>(RANK(B162, $B$6:$B$10000, 1) + COUNTIF($B$6:B162, "="&amp;B162)-1  - 0.3) / ($C$4 + 0.4)</f>
        <v>0.15319361277445109</v>
      </c>
    </row>
    <row r="163" spans="2:3" x14ac:dyDescent="0.2">
      <c r="B163" s="2">
        <v>4.880875939764219</v>
      </c>
      <c r="C163" s="2">
        <f>(RANK(B163, $B$6:$B$10000, 1) + COUNTIF($B$6:B163, "="&amp;B163)-1  - 0.3) / ($C$4 + 0.4)</f>
        <v>0.83183632734530932</v>
      </c>
    </row>
    <row r="164" spans="2:3" x14ac:dyDescent="0.2">
      <c r="B164" s="2">
        <v>-1.011742227155926</v>
      </c>
      <c r="C164" s="2">
        <f>(RANK(B164, $B$6:$B$10000, 1) + COUNTIF($B$6:B164, "="&amp;B164)-1  - 0.3) / ($C$4 + 0.4)</f>
        <v>2.8443113772455089E-2</v>
      </c>
    </row>
    <row r="165" spans="2:3" x14ac:dyDescent="0.2">
      <c r="B165" s="2">
        <v>5.7765664484790324</v>
      </c>
      <c r="C165" s="2">
        <f>(RANK(B165, $B$6:$B$10000, 1) + COUNTIF($B$6:B165, "="&amp;B165)-1  - 0.3) / ($C$4 + 0.4)</f>
        <v>0.91666666666666663</v>
      </c>
    </row>
    <row r="166" spans="2:3" x14ac:dyDescent="0.2">
      <c r="B166" s="2">
        <v>3.5807862912704405</v>
      </c>
      <c r="C166" s="2">
        <f>(RANK(B166, $B$6:$B$10000, 1) + COUNTIF($B$6:B166, "="&amp;B166)-1  - 0.3) / ($C$4 + 0.4)</f>
        <v>0.57235528942115765</v>
      </c>
    </row>
    <row r="167" spans="2:3" x14ac:dyDescent="0.2">
      <c r="B167" s="2">
        <v>2.0342997910967564</v>
      </c>
      <c r="C167" s="2">
        <f>(RANK(B167, $B$6:$B$10000, 1) + COUNTIF($B$6:B167, "="&amp;B167)-1  - 0.3) / ($C$4 + 0.4)</f>
        <v>0.30289421157684632</v>
      </c>
    </row>
    <row r="168" spans="2:3" x14ac:dyDescent="0.2">
      <c r="B168" s="2">
        <v>1.9151395531072914</v>
      </c>
      <c r="C168" s="2">
        <f>(RANK(B168, $B$6:$B$10000, 1) + COUNTIF($B$6:B168, "="&amp;B168)-1  - 0.3) / ($C$4 + 0.4)</f>
        <v>0.28792415169660679</v>
      </c>
    </row>
    <row r="169" spans="2:3" x14ac:dyDescent="0.2">
      <c r="B169" s="2">
        <v>3.2790005170098002</v>
      </c>
      <c r="C169" s="2">
        <f>(RANK(B169, $B$6:$B$10000, 1) + COUNTIF($B$6:B169, "="&amp;B169)-1  - 0.3) / ($C$4 + 0.4)</f>
        <v>0.53243512974051899</v>
      </c>
    </row>
    <row r="170" spans="2:3" x14ac:dyDescent="0.2">
      <c r="B170" s="2">
        <v>5.1875397742266305</v>
      </c>
      <c r="C170" s="2">
        <f>(RANK(B170, $B$6:$B$10000, 1) + COUNTIF($B$6:B170, "="&amp;B170)-1  - 0.3) / ($C$4 + 0.4)</f>
        <v>0.86676646706586813</v>
      </c>
    </row>
    <row r="171" spans="2:3" x14ac:dyDescent="0.2">
      <c r="B171" s="2">
        <v>3.9441288293111194</v>
      </c>
      <c r="C171" s="2">
        <f>(RANK(B171, $B$6:$B$10000, 1) + COUNTIF($B$6:B171, "="&amp;B171)-1  - 0.3) / ($C$4 + 0.4)</f>
        <v>0.63722554890219563</v>
      </c>
    </row>
    <row r="172" spans="2:3" x14ac:dyDescent="0.2">
      <c r="B172" s="2">
        <v>1.409042570549885</v>
      </c>
      <c r="C172" s="2">
        <f>(RANK(B172, $B$6:$B$10000, 1) + COUNTIF($B$6:B172, "="&amp;B172)-1  - 0.3) / ($C$4 + 0.4)</f>
        <v>0.22305389221556887</v>
      </c>
    </row>
    <row r="173" spans="2:3" x14ac:dyDescent="0.2">
      <c r="B173" s="2">
        <v>0.57193234476504085</v>
      </c>
      <c r="C173" s="2">
        <f>(RANK(B173, $B$6:$B$10000, 1) + COUNTIF($B$6:B173, "="&amp;B173)-1  - 0.3) / ($C$4 + 0.4)</f>
        <v>0.1282435129740519</v>
      </c>
    </row>
    <row r="174" spans="2:3" x14ac:dyDescent="0.2">
      <c r="B174" s="2">
        <v>3.341649275063137</v>
      </c>
      <c r="C174" s="2">
        <f>(RANK(B174, $B$6:$B$10000, 1) + COUNTIF($B$6:B174, "="&amp;B174)-1  - 0.3) / ($C$4 + 0.4)</f>
        <v>0.5424151696606786</v>
      </c>
    </row>
    <row r="175" spans="2:3" x14ac:dyDescent="0.2">
      <c r="B175" s="2">
        <v>2.2763366662911433</v>
      </c>
      <c r="C175" s="2">
        <f>(RANK(B175, $B$6:$B$10000, 1) + COUNTIF($B$6:B175, "="&amp;B175)-1  - 0.3) / ($C$4 + 0.4)</f>
        <v>0.36277445109780437</v>
      </c>
    </row>
    <row r="176" spans="2:3" x14ac:dyDescent="0.2">
      <c r="B176" s="2">
        <v>-0.75072262238772591</v>
      </c>
      <c r="C176" s="2">
        <f>(RANK(B176, $B$6:$B$10000, 1) + COUNTIF($B$6:B176, "="&amp;B176)-1  - 0.3) / ($C$4 + 0.4)</f>
        <v>3.8423153692614773E-2</v>
      </c>
    </row>
    <row r="177" spans="2:3" x14ac:dyDescent="0.2">
      <c r="B177" s="2">
        <v>3.0332328260049053</v>
      </c>
      <c r="C177" s="2">
        <f>(RANK(B177, $B$6:$B$10000, 1) + COUNTIF($B$6:B177, "="&amp;B177)-1  - 0.3) / ($C$4 + 0.4)</f>
        <v>0.50249500998003993</v>
      </c>
    </row>
    <row r="178" spans="2:3" x14ac:dyDescent="0.2">
      <c r="B178" s="2">
        <v>4.1451306216101269</v>
      </c>
      <c r="C178" s="2">
        <f>(RANK(B178, $B$6:$B$10000, 1) + COUNTIF($B$6:B178, "="&amp;B178)-1  - 0.3) / ($C$4 + 0.4)</f>
        <v>0.65718562874251485</v>
      </c>
    </row>
    <row r="179" spans="2:3" x14ac:dyDescent="0.2">
      <c r="B179" s="2">
        <v>1.6848537208054197</v>
      </c>
      <c r="C179" s="2">
        <f>(RANK(B179, $B$6:$B$10000, 1) + COUNTIF($B$6:B179, "="&amp;B179)-1  - 0.3) / ($C$4 + 0.4)</f>
        <v>0.27295409181636726</v>
      </c>
    </row>
    <row r="180" spans="2:3" x14ac:dyDescent="0.2">
      <c r="B180" s="2">
        <v>4.169917540383496</v>
      </c>
      <c r="C180" s="2">
        <f>(RANK(B180, $B$6:$B$10000, 1) + COUNTIF($B$6:B180, "="&amp;B180)-1  - 0.3) / ($C$4 + 0.4)</f>
        <v>0.66716566866267457</v>
      </c>
    </row>
    <row r="181" spans="2:3" x14ac:dyDescent="0.2">
      <c r="B181" s="2">
        <v>0.70841606281413227</v>
      </c>
      <c r="C181" s="2">
        <f>(RANK(B181, $B$6:$B$10000, 1) + COUNTIF($B$6:B181, "="&amp;B181)-1  - 0.3) / ($C$4 + 0.4)</f>
        <v>0.1432135728542914</v>
      </c>
    </row>
    <row r="182" spans="2:3" x14ac:dyDescent="0.2">
      <c r="B182" s="2">
        <v>0.16146656698029282</v>
      </c>
      <c r="C182" s="2">
        <f>(RANK(B182, $B$6:$B$10000, 1) + COUNTIF($B$6:B182, "="&amp;B182)-1  - 0.3) / ($C$4 + 0.4)</f>
        <v>8.8323353293413162E-2</v>
      </c>
    </row>
    <row r="183" spans="2:3" x14ac:dyDescent="0.2">
      <c r="B183" s="2">
        <v>4.740784200015856</v>
      </c>
      <c r="C183" s="2">
        <f>(RANK(B183, $B$6:$B$10000, 1) + COUNTIF($B$6:B183, "="&amp;B183)-1  - 0.3) / ($C$4 + 0.4)</f>
        <v>0.81187624750498999</v>
      </c>
    </row>
    <row r="184" spans="2:3" x14ac:dyDescent="0.2">
      <c r="B184" s="2">
        <v>6.0827657105867488</v>
      </c>
      <c r="C184" s="2">
        <f>(RANK(B184, $B$6:$B$10000, 1) + COUNTIF($B$6:B184, "="&amp;B184)-1  - 0.3) / ($C$4 + 0.4)</f>
        <v>0.94660678642714557</v>
      </c>
    </row>
    <row r="185" spans="2:3" x14ac:dyDescent="0.2">
      <c r="B185" s="2">
        <v>2.5272684063221651</v>
      </c>
      <c r="C185" s="2">
        <f>(RANK(B185, $B$6:$B$10000, 1) + COUNTIF($B$6:B185, "="&amp;B185)-1  - 0.3) / ($C$4 + 0.4)</f>
        <v>0.43263473053892215</v>
      </c>
    </row>
    <row r="186" spans="2:3" x14ac:dyDescent="0.2">
      <c r="B186" s="2">
        <v>2.9700756848112451</v>
      </c>
      <c r="C186" s="2">
        <f>(RANK(B186, $B$6:$B$10000, 1) + COUNTIF($B$6:B186, "="&amp;B186)-1  - 0.3) / ($C$4 + 0.4)</f>
        <v>0.4875249500998004</v>
      </c>
    </row>
    <row r="187" spans="2:3" x14ac:dyDescent="0.2">
      <c r="B187" s="2">
        <v>1.3726368083877922</v>
      </c>
      <c r="C187" s="2">
        <f>(RANK(B187, $B$6:$B$10000, 1) + COUNTIF($B$6:B187, "="&amp;B187)-1  - 0.3) / ($C$4 + 0.4)</f>
        <v>0.21806387225548904</v>
      </c>
    </row>
    <row r="188" spans="2:3" x14ac:dyDescent="0.2">
      <c r="B188" s="2">
        <v>2.3607669433444585</v>
      </c>
      <c r="C188" s="2">
        <f>(RANK(B188, $B$6:$B$10000, 1) + COUNTIF($B$6:B188, "="&amp;B188)-1  - 0.3) / ($C$4 + 0.4)</f>
        <v>0.39271457085828343</v>
      </c>
    </row>
    <row r="189" spans="2:3" x14ac:dyDescent="0.2">
      <c r="B189" s="2">
        <v>1.6712020949410458</v>
      </c>
      <c r="C189" s="2">
        <f>(RANK(B189, $B$6:$B$10000, 1) + COUNTIF($B$6:B189, "="&amp;B189)-1  - 0.3) / ($C$4 + 0.4)</f>
        <v>0.26796407185628746</v>
      </c>
    </row>
    <row r="190" spans="2:3" x14ac:dyDescent="0.2">
      <c r="B190" s="2">
        <v>2.4638014835520821</v>
      </c>
      <c r="C190" s="2">
        <f>(RANK(B190, $B$6:$B$10000, 1) + COUNTIF($B$6:B190, "="&amp;B190)-1  - 0.3) / ($C$4 + 0.4)</f>
        <v>0.41267465069860282</v>
      </c>
    </row>
    <row r="191" spans="2:3" x14ac:dyDescent="0.2">
      <c r="B191" s="2">
        <v>1.8006738789987105</v>
      </c>
      <c r="C191" s="2">
        <f>(RANK(B191, $B$6:$B$10000, 1) + COUNTIF($B$6:B191, "="&amp;B191)-1  - 0.3) / ($C$4 + 0.4)</f>
        <v>0.28293413173652693</v>
      </c>
    </row>
    <row r="192" spans="2:3" x14ac:dyDescent="0.2">
      <c r="B192" s="2">
        <v>3.7580519943601751</v>
      </c>
      <c r="C192" s="2">
        <f>(RANK(B192, $B$6:$B$10000, 1) + COUNTIF($B$6:B192, "="&amp;B192)-1  - 0.3) / ($C$4 + 0.4)</f>
        <v>0.61227544910179643</v>
      </c>
    </row>
    <row r="193" spans="2:3" x14ac:dyDescent="0.2">
      <c r="B193" s="2">
        <v>4.9329069773625394</v>
      </c>
      <c r="C193" s="2">
        <f>(RANK(B193, $B$6:$B$10000, 1) + COUNTIF($B$6:B193, "="&amp;B193)-1  - 0.3) / ($C$4 + 0.4)</f>
        <v>0.84181636726546893</v>
      </c>
    </row>
    <row r="194" spans="2:3" x14ac:dyDescent="0.2">
      <c r="B194" s="2">
        <v>2.4406996006957238</v>
      </c>
      <c r="C194" s="2">
        <f>(RANK(B194, $B$6:$B$10000, 1) + COUNTIF($B$6:B194, "="&amp;B194)-1  - 0.3) / ($C$4 + 0.4)</f>
        <v>0.40768463073852296</v>
      </c>
    </row>
    <row r="195" spans="2:3" x14ac:dyDescent="0.2">
      <c r="B195" s="2">
        <v>2.3949178850467585</v>
      </c>
      <c r="C195" s="2">
        <f>(RANK(B195, $B$6:$B$10000, 1) + COUNTIF($B$6:B195, "="&amp;B195)-1  - 0.3) / ($C$4 + 0.4)</f>
        <v>0.39770459081836329</v>
      </c>
    </row>
    <row r="196" spans="2:3" x14ac:dyDescent="0.2">
      <c r="B196" s="2">
        <v>6.5356221615290506</v>
      </c>
      <c r="C196" s="2">
        <f>(RANK(B196, $B$6:$B$10000, 1) + COUNTIF($B$6:B196, "="&amp;B196)-1  - 0.3) / ($C$4 + 0.4)</f>
        <v>0.96157684630738516</v>
      </c>
    </row>
    <row r="197" spans="2:3" x14ac:dyDescent="0.2">
      <c r="B197" s="2">
        <v>-0.37120524138604694</v>
      </c>
      <c r="C197" s="2">
        <f>(RANK(B197, $B$6:$B$10000, 1) + COUNTIF($B$6:B197, "="&amp;B197)-1  - 0.3) / ($C$4 + 0.4)</f>
        <v>5.8383233532934127E-2</v>
      </c>
    </row>
    <row r="198" spans="2:3" x14ac:dyDescent="0.2">
      <c r="B198" s="2">
        <v>7.4940757008085868</v>
      </c>
      <c r="C198" s="2">
        <f>(RANK(B198, $B$6:$B$10000, 1) + COUNTIF($B$6:B198, "="&amp;B198)-1  - 0.3) / ($C$4 + 0.4)</f>
        <v>0.99151696606786421</v>
      </c>
    </row>
    <row r="199" spans="2:3" x14ac:dyDescent="0.2">
      <c r="B199" s="2">
        <v>-0.15388564287545758</v>
      </c>
      <c r="C199" s="2">
        <f>(RANK(B199, $B$6:$B$10000, 1) + COUNTIF($B$6:B199, "="&amp;B199)-1  - 0.3) / ($C$4 + 0.4)</f>
        <v>7.3353293413173648E-2</v>
      </c>
    </row>
    <row r="200" spans="2:3" x14ac:dyDescent="0.2">
      <c r="B200" s="2">
        <v>3.0160798922812293</v>
      </c>
      <c r="C200" s="2">
        <f>(RANK(B200, $B$6:$B$10000, 1) + COUNTIF($B$6:B200, "="&amp;B200)-1  - 0.3) / ($C$4 + 0.4)</f>
        <v>0.49750499001996007</v>
      </c>
    </row>
    <row r="201" spans="2:3" x14ac:dyDescent="0.2">
      <c r="B201" s="2">
        <v>-0.66135508280029232</v>
      </c>
      <c r="C201" s="2">
        <f>(RANK(B201, $B$6:$B$10000, 1) + COUNTIF($B$6:B201, "="&amp;B201)-1  - 0.3) / ($C$4 + 0.4)</f>
        <v>4.8403193612774446E-2</v>
      </c>
    </row>
    <row r="202" spans="2:3" x14ac:dyDescent="0.2">
      <c r="B202" s="2">
        <v>4.8452824989186265</v>
      </c>
      <c r="C202" s="2">
        <f>(RANK(B202, $B$6:$B$10000, 1) + COUNTIF($B$6:B202, "="&amp;B202)-1  - 0.3) / ($C$4 + 0.4)</f>
        <v>0.82684630738522946</v>
      </c>
    </row>
    <row r="203" spans="2:3" x14ac:dyDescent="0.2">
      <c r="B203" s="2">
        <v>4.3302621450913588</v>
      </c>
      <c r="C203" s="2">
        <f>(RANK(B203, $B$6:$B$10000, 1) + COUNTIF($B$6:B203, "="&amp;B203)-1  - 0.3) / ($C$4 + 0.4)</f>
        <v>0.69710578842315363</v>
      </c>
    </row>
    <row r="204" spans="2:3" x14ac:dyDescent="0.2">
      <c r="B204" s="2">
        <v>2.0089187468558172</v>
      </c>
      <c r="C204" s="2">
        <f>(RANK(B204, $B$6:$B$10000, 1) + COUNTIF($B$6:B204, "="&amp;B204)-1  - 0.3) / ($C$4 + 0.4)</f>
        <v>0.29291417165668665</v>
      </c>
    </row>
    <row r="205" spans="2:3" x14ac:dyDescent="0.2">
      <c r="B205" s="2">
        <v>5.2662211687559104</v>
      </c>
      <c r="C205" s="2">
        <f>(RANK(B205, $B$6:$B$10000, 1) + COUNTIF($B$6:B205, "="&amp;B205)-1  - 0.3) / ($C$4 + 0.4)</f>
        <v>0.87674650698602785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zoomScaleNormal="100" workbookViewId="0">
      <selection activeCell="K4" sqref="K4"/>
    </sheetView>
  </sheetViews>
  <sheetFormatPr defaultRowHeight="12.75" x14ac:dyDescent="0.2"/>
  <cols>
    <col min="1" max="1" width="2.85546875" style="2" customWidth="1"/>
    <col min="2" max="2" width="9.140625" style="2"/>
    <col min="3" max="3" width="9.140625" style="2" customWidth="1"/>
    <col min="4" max="6" width="10" style="2" customWidth="1"/>
    <col min="7" max="7" width="11.42578125" style="2" customWidth="1"/>
    <col min="8" max="8" width="9.140625" style="8" customWidth="1"/>
    <col min="9" max="11" width="9.140625" style="9" customWidth="1"/>
    <col min="12" max="12" width="9.140625" style="2"/>
    <col min="13" max="13" width="11.42578125" style="2" customWidth="1"/>
    <col min="14" max="14" width="9.85546875" style="2" customWidth="1"/>
    <col min="15" max="16384" width="9.140625" style="2"/>
  </cols>
  <sheetData>
    <row r="1" spans="2:12" ht="15.75" x14ac:dyDescent="0.25">
      <c r="B1" s="1" t="s">
        <v>32</v>
      </c>
    </row>
    <row r="2" spans="2:12" x14ac:dyDescent="0.2">
      <c r="B2" s="2" t="s">
        <v>12</v>
      </c>
    </row>
    <row r="4" spans="2:12" ht="51" x14ac:dyDescent="0.2">
      <c r="B4" s="10"/>
      <c r="C4" s="10" t="s">
        <v>13</v>
      </c>
      <c r="D4" s="10" t="s">
        <v>14</v>
      </c>
      <c r="E4" s="10" t="s">
        <v>15</v>
      </c>
      <c r="F4" s="10" t="s">
        <v>16</v>
      </c>
      <c r="G4" s="10"/>
    </row>
    <row r="5" spans="2:12" x14ac:dyDescent="0.2">
      <c r="B5" s="7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9"/>
      <c r="H5" s="20"/>
      <c r="I5" s="20"/>
      <c r="J5" s="20"/>
      <c r="K5" s="20"/>
      <c r="L5" s="6"/>
    </row>
    <row r="6" spans="2:12" x14ac:dyDescent="0.2">
      <c r="B6" s="2">
        <v>1</v>
      </c>
      <c r="C6" s="2">
        <v>7.0600000000000003E-3</v>
      </c>
      <c r="D6" s="2">
        <f>SUM(C$6:C6)</f>
        <v>7.0600000000000003E-3</v>
      </c>
      <c r="E6" s="2">
        <f>EXP(-D6)</f>
        <v>0.99296486325406741</v>
      </c>
      <c r="F6" s="2">
        <f>1-E6</f>
        <v>7.0351367459325909E-3</v>
      </c>
      <c r="G6" s="21"/>
      <c r="H6" s="14"/>
      <c r="I6" s="14"/>
    </row>
    <row r="7" spans="2:12" x14ac:dyDescent="0.2">
      <c r="B7" s="2">
        <v>2</v>
      </c>
      <c r="C7" s="2">
        <v>5.2999999999999998E-4</v>
      </c>
      <c r="D7" s="2">
        <f>SUM(C$6:C7)</f>
        <v>7.5900000000000004E-3</v>
      </c>
      <c r="E7" s="2">
        <f t="shared" ref="E7:E70" si="0">EXP(-D7)</f>
        <v>0.99243873131382276</v>
      </c>
      <c r="F7" s="2">
        <f t="shared" ref="F7:F70" si="1">1-E7</f>
        <v>7.561268686177236E-3</v>
      </c>
      <c r="G7" s="21"/>
      <c r="H7" s="9"/>
      <c r="I7" s="14"/>
    </row>
    <row r="8" spans="2:12" x14ac:dyDescent="0.2">
      <c r="B8" s="2">
        <v>3</v>
      </c>
      <c r="C8" s="2">
        <v>3.6000000000000002E-4</v>
      </c>
      <c r="D8" s="2">
        <f>SUM(C$6:C8)</f>
        <v>7.9500000000000005E-3</v>
      </c>
      <c r="E8" s="2">
        <f t="shared" si="0"/>
        <v>0.99208151767286301</v>
      </c>
      <c r="F8" s="2">
        <f t="shared" si="1"/>
        <v>7.9184823271369886E-3</v>
      </c>
      <c r="G8" s="21"/>
      <c r="H8" s="9"/>
      <c r="I8" s="14"/>
    </row>
    <row r="9" spans="2:12" x14ac:dyDescent="0.2">
      <c r="B9" s="2">
        <v>4</v>
      </c>
      <c r="C9" s="2">
        <v>2.7E-4</v>
      </c>
      <c r="D9" s="2">
        <f>SUM(C$6:C9)</f>
        <v>8.2199999999999999E-3</v>
      </c>
      <c r="E9" s="2">
        <f t="shared" si="0"/>
        <v>0.99181369182120838</v>
      </c>
      <c r="F9" s="2">
        <f t="shared" si="1"/>
        <v>8.1863081787916236E-3</v>
      </c>
      <c r="I9" s="14"/>
    </row>
    <row r="10" spans="2:12" x14ac:dyDescent="0.2">
      <c r="B10" s="2">
        <v>5</v>
      </c>
      <c r="C10" s="2">
        <v>2.2000000000000001E-4</v>
      </c>
      <c r="D10" s="2">
        <f>SUM(C$6:C10)</f>
        <v>8.4399999999999996E-3</v>
      </c>
      <c r="E10" s="2">
        <f t="shared" si="0"/>
        <v>0.99159551680913904</v>
      </c>
      <c r="F10" s="2">
        <f t="shared" si="1"/>
        <v>8.4044831908609563E-3</v>
      </c>
      <c r="I10" s="14"/>
    </row>
    <row r="11" spans="2:12" x14ac:dyDescent="0.2">
      <c r="B11" s="2">
        <v>6</v>
      </c>
      <c r="C11" s="2">
        <v>2.0000000000000001E-4</v>
      </c>
      <c r="D11" s="2">
        <f>SUM(C$6:C11)</f>
        <v>8.6400000000000001E-3</v>
      </c>
      <c r="E11" s="2">
        <f t="shared" si="0"/>
        <v>0.99139721753636545</v>
      </c>
      <c r="F11" s="2">
        <f t="shared" si="1"/>
        <v>8.6027824636345507E-3</v>
      </c>
      <c r="I11" s="14"/>
    </row>
    <row r="12" spans="2:12" x14ac:dyDescent="0.2">
      <c r="B12" s="2">
        <v>7</v>
      </c>
      <c r="C12" s="2">
        <v>1.9000000000000001E-4</v>
      </c>
      <c r="D12" s="2">
        <f>SUM(C$6:C12)</f>
        <v>8.8299999999999993E-3</v>
      </c>
      <c r="E12" s="2">
        <f t="shared" si="0"/>
        <v>0.99120886995862001</v>
      </c>
      <c r="F12" s="2">
        <f t="shared" si="1"/>
        <v>8.7911300413799909E-3</v>
      </c>
      <c r="I12" s="14"/>
    </row>
    <row r="13" spans="2:12" x14ac:dyDescent="0.2">
      <c r="B13" s="2">
        <v>8</v>
      </c>
      <c r="C13" s="2">
        <v>1.8000000000000001E-4</v>
      </c>
      <c r="D13" s="2">
        <f>SUM(C$6:C13)</f>
        <v>9.0099999999999989E-3</v>
      </c>
      <c r="E13" s="2">
        <f t="shared" si="0"/>
        <v>0.99103046841864784</v>
      </c>
      <c r="F13" s="2">
        <f t="shared" si="1"/>
        <v>8.9695315813521637E-3</v>
      </c>
      <c r="I13" s="14"/>
    </row>
    <row r="14" spans="2:12" x14ac:dyDescent="0.2">
      <c r="B14" s="2">
        <v>9</v>
      </c>
      <c r="C14" s="2">
        <v>1.6000000000000001E-4</v>
      </c>
      <c r="D14" s="2">
        <f>SUM(C$6:C14)</f>
        <v>9.1699999999999993E-3</v>
      </c>
      <c r="E14" s="2">
        <f t="shared" si="0"/>
        <v>0.99087191622821424</v>
      </c>
      <c r="F14" s="2">
        <f t="shared" si="1"/>
        <v>9.1280837717857555E-3</v>
      </c>
      <c r="I14" s="14"/>
    </row>
    <row r="15" spans="2:12" x14ac:dyDescent="0.2">
      <c r="B15" s="2">
        <v>10</v>
      </c>
      <c r="C15" s="2">
        <v>1.3999999999999999E-4</v>
      </c>
      <c r="D15" s="2">
        <f>SUM(C$6:C15)</f>
        <v>9.3099999999999988E-3</v>
      </c>
      <c r="E15" s="2">
        <f t="shared" si="0"/>
        <v>0.99073320387003394</v>
      </c>
      <c r="F15" s="2">
        <f t="shared" si="1"/>
        <v>9.2667961299660595E-3</v>
      </c>
      <c r="H15" s="15"/>
      <c r="I15" s="14"/>
      <c r="K15" s="14"/>
    </row>
    <row r="16" spans="2:12" x14ac:dyDescent="0.2">
      <c r="B16" s="2">
        <v>11</v>
      </c>
      <c r="C16" s="2">
        <v>1.2999999999999999E-4</v>
      </c>
      <c r="D16" s="2">
        <f>SUM(C$6:C16)</f>
        <v>9.4399999999999987E-3</v>
      </c>
      <c r="E16" s="2">
        <f t="shared" si="0"/>
        <v>0.99060441692486367</v>
      </c>
      <c r="F16" s="2">
        <f t="shared" si="1"/>
        <v>9.3955830751363267E-3</v>
      </c>
      <c r="H16" s="15"/>
      <c r="I16" s="14"/>
      <c r="K16" s="14"/>
    </row>
    <row r="17" spans="2:11" x14ac:dyDescent="0.2">
      <c r="B17" s="2">
        <v>12</v>
      </c>
      <c r="C17" s="2">
        <v>1.2999999999999999E-4</v>
      </c>
      <c r="D17" s="2">
        <f>SUM(C$6:C17)</f>
        <v>9.5699999999999986E-3</v>
      </c>
      <c r="E17" s="2">
        <f t="shared" si="0"/>
        <v>0.99047564672090804</v>
      </c>
      <c r="F17" s="2">
        <f t="shared" si="1"/>
        <v>9.5243532790919572E-3</v>
      </c>
      <c r="H17" s="15"/>
      <c r="I17" s="14"/>
      <c r="K17" s="14"/>
    </row>
    <row r="18" spans="2:11" x14ac:dyDescent="0.2">
      <c r="B18" s="2">
        <v>13</v>
      </c>
      <c r="C18" s="2">
        <v>1.7000000000000001E-4</v>
      </c>
      <c r="D18" s="2">
        <f>SUM(C$6:C18)</f>
        <v>9.7399999999999987E-3</v>
      </c>
      <c r="E18" s="2">
        <f t="shared" si="0"/>
        <v>0.99030728017252756</v>
      </c>
      <c r="F18" s="2">
        <f t="shared" si="1"/>
        <v>9.6927198274724402E-3</v>
      </c>
      <c r="H18" s="15"/>
      <c r="I18" s="14"/>
      <c r="K18" s="14"/>
    </row>
    <row r="19" spans="2:11" x14ac:dyDescent="0.2">
      <c r="B19" s="2">
        <v>14</v>
      </c>
      <c r="C19" s="2">
        <v>2.5999999999999998E-4</v>
      </c>
      <c r="D19" s="2">
        <f>SUM(C$6:C19)</f>
        <v>9.9999999999999985E-3</v>
      </c>
      <c r="E19" s="2">
        <f t="shared" si="0"/>
        <v>0.99004983374916811</v>
      </c>
      <c r="F19" s="2">
        <f t="shared" si="1"/>
        <v>9.9501662508318933E-3</v>
      </c>
      <c r="H19" s="15"/>
      <c r="I19" s="14"/>
      <c r="K19" s="14"/>
    </row>
    <row r="20" spans="2:11" x14ac:dyDescent="0.2">
      <c r="B20" s="2">
        <v>15</v>
      </c>
      <c r="C20" s="2">
        <v>3.8000000000000002E-4</v>
      </c>
      <c r="D20" s="2">
        <f>SUM(C$6:C20)</f>
        <v>1.0379999999999999E-2</v>
      </c>
      <c r="E20" s="2">
        <f t="shared" si="0"/>
        <v>0.98967368628488794</v>
      </c>
      <c r="F20" s="2">
        <f t="shared" si="1"/>
        <v>1.0326313715112057E-2</v>
      </c>
      <c r="H20" s="15"/>
      <c r="I20" s="14"/>
      <c r="K20" s="14"/>
    </row>
    <row r="21" spans="2:11" x14ac:dyDescent="0.2">
      <c r="B21" s="2">
        <v>16</v>
      </c>
      <c r="C21" s="2">
        <v>5.1000000000000004E-4</v>
      </c>
      <c r="D21" s="2">
        <f>SUM(C$6:C21)</f>
        <v>1.0889999999999999E-2</v>
      </c>
      <c r="E21" s="2">
        <f t="shared" si="0"/>
        <v>0.98916908139006809</v>
      </c>
      <c r="F21" s="2">
        <f t="shared" si="1"/>
        <v>1.0830918609931905E-2</v>
      </c>
      <c r="H21" s="15"/>
      <c r="I21" s="14"/>
      <c r="K21" s="14"/>
    </row>
    <row r="22" spans="2:11" x14ac:dyDescent="0.2">
      <c r="B22" s="2">
        <v>17</v>
      </c>
      <c r="C22" s="2">
        <v>6.3000000000000003E-4</v>
      </c>
      <c r="D22" s="2">
        <f>SUM(C$6:C22)</f>
        <v>1.1519999999999999E-2</v>
      </c>
      <c r="E22" s="2">
        <f t="shared" si="0"/>
        <v>0.98854610112817987</v>
      </c>
      <c r="F22" s="2">
        <f t="shared" si="1"/>
        <v>1.1453898871820134E-2</v>
      </c>
      <c r="H22" s="15"/>
      <c r="I22" s="14"/>
      <c r="K22" s="14"/>
    </row>
    <row r="23" spans="2:11" x14ac:dyDescent="0.2">
      <c r="B23" s="2">
        <v>18</v>
      </c>
      <c r="C23" s="2">
        <v>7.2999999999999996E-4</v>
      </c>
      <c r="D23" s="2">
        <f>SUM(C$6:C23)</f>
        <v>1.2249999999999999E-2</v>
      </c>
      <c r="E23" s="2">
        <f t="shared" si="0"/>
        <v>0.9878247258083831</v>
      </c>
      <c r="F23" s="2">
        <f t="shared" si="1"/>
        <v>1.2175274191616903E-2</v>
      </c>
      <c r="H23" s="15"/>
      <c r="I23" s="14"/>
      <c r="K23" s="14"/>
    </row>
    <row r="24" spans="2:11" x14ac:dyDescent="0.2">
      <c r="B24" s="2">
        <v>19</v>
      </c>
      <c r="C24" s="2">
        <v>7.9000000000000001E-4</v>
      </c>
      <c r="D24" s="2">
        <f>SUM(C$6:C24)</f>
        <v>1.304E-2</v>
      </c>
      <c r="E24" s="2">
        <f t="shared" si="0"/>
        <v>0.98704465244454354</v>
      </c>
      <c r="F24" s="2">
        <f t="shared" si="1"/>
        <v>1.2955347555456465E-2</v>
      </c>
      <c r="H24" s="15"/>
      <c r="I24" s="14"/>
      <c r="K24" s="14"/>
    </row>
    <row r="25" spans="2:11" x14ac:dyDescent="0.2">
      <c r="B25" s="2">
        <v>20</v>
      </c>
      <c r="C25" s="2">
        <v>8.4000000000000003E-4</v>
      </c>
      <c r="D25" s="2">
        <f>SUM(C$6:C25)</f>
        <v>1.388E-2</v>
      </c>
      <c r="E25" s="2">
        <f t="shared" si="0"/>
        <v>0.98621588306835972</v>
      </c>
      <c r="F25" s="2">
        <f t="shared" si="1"/>
        <v>1.3784116931640278E-2</v>
      </c>
      <c r="H25" s="15"/>
      <c r="I25" s="14"/>
      <c r="K25" s="14"/>
    </row>
    <row r="26" spans="2:11" x14ac:dyDescent="0.2">
      <c r="B26" s="2">
        <v>21</v>
      </c>
      <c r="C26" s="2">
        <v>8.8000000000000003E-4</v>
      </c>
      <c r="D26" s="2">
        <f>SUM(C$6:C26)</f>
        <v>1.4760000000000001E-2</v>
      </c>
      <c r="E26" s="2">
        <f t="shared" si="0"/>
        <v>0.98534839484206105</v>
      </c>
      <c r="F26" s="2">
        <f t="shared" si="1"/>
        <v>1.4651605157938952E-2</v>
      </c>
      <c r="H26" s="15"/>
      <c r="I26" s="14"/>
      <c r="K26" s="14"/>
    </row>
    <row r="27" spans="2:11" x14ac:dyDescent="0.2">
      <c r="B27" s="2">
        <v>22</v>
      </c>
      <c r="C27" s="2">
        <v>9.2000000000000003E-4</v>
      </c>
      <c r="D27" s="2">
        <f>SUM(C$6:C27)</f>
        <v>1.5679999999999999E-2</v>
      </c>
      <c r="E27" s="2">
        <f t="shared" si="0"/>
        <v>0.98444229119039672</v>
      </c>
      <c r="F27" s="2">
        <f t="shared" si="1"/>
        <v>1.5557708809603277E-2</v>
      </c>
      <c r="H27" s="15"/>
      <c r="I27" s="14"/>
      <c r="K27" s="14"/>
    </row>
    <row r="28" spans="2:11" x14ac:dyDescent="0.2">
      <c r="B28" s="2">
        <v>23</v>
      </c>
      <c r="C28" s="2">
        <v>9.6000000000000002E-4</v>
      </c>
      <c r="D28" s="2">
        <f>SUM(C$6:C28)</f>
        <v>1.6639999999999999E-2</v>
      </c>
      <c r="E28" s="2">
        <f t="shared" si="0"/>
        <v>0.98349768007673455</v>
      </c>
      <c r="F28" s="2">
        <f t="shared" si="1"/>
        <v>1.6502319923265452E-2</v>
      </c>
      <c r="H28" s="15"/>
      <c r="I28" s="14"/>
      <c r="K28" s="14"/>
    </row>
    <row r="29" spans="2:11" x14ac:dyDescent="0.2">
      <c r="B29" s="2">
        <v>24</v>
      </c>
      <c r="C29" s="2">
        <v>9.7000000000000005E-4</v>
      </c>
      <c r="D29" s="2">
        <f>SUM(C$6:C29)</f>
        <v>1.7609999999999997E-2</v>
      </c>
      <c r="E29" s="2">
        <f t="shared" si="0"/>
        <v>0.98254414986397809</v>
      </c>
      <c r="F29" s="2">
        <f t="shared" si="1"/>
        <v>1.7455850136021911E-2</v>
      </c>
      <c r="H29" s="15"/>
      <c r="I29" s="14"/>
      <c r="K29" s="14"/>
    </row>
    <row r="30" spans="2:11" x14ac:dyDescent="0.2">
      <c r="B30" s="2">
        <v>25</v>
      </c>
      <c r="C30" s="2">
        <v>9.6000000000000002E-4</v>
      </c>
      <c r="D30" s="2">
        <f>SUM(C$6:C30)</f>
        <v>1.8569999999999996E-2</v>
      </c>
      <c r="E30" s="2">
        <f t="shared" si="0"/>
        <v>0.98160136009160559</v>
      </c>
      <c r="F30" s="2">
        <f t="shared" si="1"/>
        <v>1.839863990839441E-2</v>
      </c>
      <c r="H30" s="15"/>
      <c r="I30" s="14"/>
      <c r="K30" s="14"/>
    </row>
    <row r="31" spans="2:11" x14ac:dyDescent="0.2">
      <c r="B31" s="2">
        <v>26</v>
      </c>
      <c r="C31" s="2">
        <v>9.5E-4</v>
      </c>
      <c r="D31" s="2">
        <f>SUM(C$6:C31)</f>
        <v>1.9519999999999996E-2</v>
      </c>
      <c r="E31" s="2">
        <f t="shared" si="0"/>
        <v>0.98066928160689892</v>
      </c>
      <c r="F31" s="2">
        <f t="shared" si="1"/>
        <v>1.9330718393101076E-2</v>
      </c>
      <c r="H31" s="15"/>
      <c r="I31" s="14"/>
      <c r="K31" s="14"/>
    </row>
    <row r="32" spans="2:11" x14ac:dyDescent="0.2">
      <c r="B32" s="2">
        <v>27</v>
      </c>
      <c r="C32" s="2">
        <v>9.5E-4</v>
      </c>
      <c r="D32" s="2">
        <f>SUM(C$6:C32)</f>
        <v>2.0469999999999995E-2</v>
      </c>
      <c r="E32" s="2">
        <f t="shared" si="0"/>
        <v>0.97973808817628538</v>
      </c>
      <c r="F32" s="2">
        <f t="shared" si="1"/>
        <v>2.0261911823714618E-2</v>
      </c>
      <c r="H32" s="15"/>
      <c r="I32" s="14"/>
      <c r="K32" s="14"/>
    </row>
    <row r="33" spans="2:18" x14ac:dyDescent="0.2">
      <c r="B33" s="2">
        <v>28</v>
      </c>
      <c r="C33" s="2">
        <v>9.6000000000000002E-4</v>
      </c>
      <c r="D33" s="2">
        <f>SUM(C$6:C33)</f>
        <v>2.1429999999999994E-2</v>
      </c>
      <c r="E33" s="2">
        <f t="shared" si="0"/>
        <v>0.97879799093051356</v>
      </c>
      <c r="F33" s="2">
        <f t="shared" si="1"/>
        <v>2.1202009069486438E-2</v>
      </c>
      <c r="H33" s="15"/>
      <c r="I33" s="14"/>
      <c r="K33" s="14"/>
    </row>
    <row r="34" spans="2:18" x14ac:dyDescent="0.2">
      <c r="B34" s="2">
        <v>29</v>
      </c>
      <c r="C34" s="2">
        <v>9.7999999999999997E-4</v>
      </c>
      <c r="D34" s="2">
        <f>SUM(C$6:C34)</f>
        <v>2.2409999999999992E-2</v>
      </c>
      <c r="E34" s="2">
        <f t="shared" si="0"/>
        <v>0.97783923876469503</v>
      </c>
      <c r="F34" s="2">
        <f t="shared" si="1"/>
        <v>2.2160761235304971E-2</v>
      </c>
      <c r="H34" s="15"/>
      <c r="I34" s="14"/>
      <c r="K34" s="14"/>
    </row>
    <row r="35" spans="2:18" x14ac:dyDescent="0.2">
      <c r="B35" s="2">
        <v>30</v>
      </c>
      <c r="C35" s="2">
        <v>1.0200000000000001E-3</v>
      </c>
      <c r="D35" s="2">
        <f>SUM(C$6:C35)</f>
        <v>2.3429999999999992E-2</v>
      </c>
      <c r="E35" s="2">
        <f t="shared" si="0"/>
        <v>0.97684235124022267</v>
      </c>
      <c r="F35" s="2">
        <f t="shared" si="1"/>
        <v>2.3157648759777327E-2</v>
      </c>
      <c r="H35" s="15"/>
      <c r="I35" s="14"/>
      <c r="K35" s="14"/>
    </row>
    <row r="36" spans="2:18" x14ac:dyDescent="0.2">
      <c r="B36" s="2">
        <v>31</v>
      </c>
      <c r="C36" s="2">
        <v>1.06E-3</v>
      </c>
      <c r="D36" s="2">
        <f>SUM(C$6:C36)</f>
        <v>2.4489999999999991E-2</v>
      </c>
      <c r="E36" s="2">
        <f t="shared" si="0"/>
        <v>0.97580744694408661</v>
      </c>
      <c r="F36" s="2">
        <f t="shared" si="1"/>
        <v>2.4192553055913391E-2</v>
      </c>
      <c r="H36" s="15"/>
      <c r="I36" s="14"/>
      <c r="K36" s="14"/>
    </row>
    <row r="37" spans="2:18" x14ac:dyDescent="0.2">
      <c r="B37" s="2">
        <v>32</v>
      </c>
      <c r="C37" s="2">
        <v>1.1100000000000001E-3</v>
      </c>
      <c r="D37" s="2">
        <f>SUM(C$6:C37)</f>
        <v>2.5599999999999991E-2</v>
      </c>
      <c r="E37" s="2">
        <f t="shared" si="0"/>
        <v>0.97472490160179392</v>
      </c>
      <c r="F37" s="2">
        <f t="shared" si="1"/>
        <v>2.5275098398206075E-2</v>
      </c>
      <c r="H37" s="15"/>
      <c r="I37" s="14"/>
      <c r="K37" s="14"/>
    </row>
    <row r="38" spans="2:18" x14ac:dyDescent="0.2">
      <c r="B38" s="2">
        <v>33</v>
      </c>
      <c r="C38" s="2">
        <v>1.17E-3</v>
      </c>
      <c r="D38" s="2">
        <f>SUM(C$6:C38)</f>
        <v>2.6769999999999992E-2</v>
      </c>
      <c r="E38" s="2">
        <f t="shared" si="0"/>
        <v>0.97358514035726618</v>
      </c>
      <c r="F38" s="2">
        <f t="shared" si="1"/>
        <v>2.6414859642733823E-2</v>
      </c>
      <c r="H38" s="15"/>
      <c r="I38" s="14"/>
      <c r="K38" s="14"/>
    </row>
    <row r="39" spans="2:18" x14ac:dyDescent="0.2">
      <c r="B39" s="2">
        <v>34</v>
      </c>
      <c r="C39" s="2">
        <v>1.24E-3</v>
      </c>
      <c r="D39" s="2">
        <f>SUM(C$6:C39)</f>
        <v>2.8009999999999993E-2</v>
      </c>
      <c r="E39" s="2">
        <f t="shared" si="0"/>
        <v>0.97237864296619814</v>
      </c>
      <c r="F39" s="2">
        <f t="shared" si="1"/>
        <v>2.7621357033801863E-2</v>
      </c>
      <c r="H39" s="15"/>
      <c r="I39" s="14"/>
      <c r="K39" s="14"/>
    </row>
    <row r="40" spans="2:18" x14ac:dyDescent="0.2">
      <c r="B40" s="2">
        <v>35</v>
      </c>
      <c r="C40" s="2">
        <v>1.33E-3</v>
      </c>
      <c r="D40" s="2">
        <f>SUM(C$6:C40)</f>
        <v>2.9339999999999995E-2</v>
      </c>
      <c r="E40" s="2">
        <f t="shared" si="0"/>
        <v>0.97108623901019497</v>
      </c>
      <c r="F40" s="2">
        <f t="shared" si="1"/>
        <v>2.8913760989805026E-2</v>
      </c>
      <c r="H40" s="15"/>
      <c r="I40" s="14"/>
      <c r="K40" s="14"/>
    </row>
    <row r="41" spans="2:18" x14ac:dyDescent="0.2">
      <c r="B41" s="2">
        <v>36</v>
      </c>
      <c r="C41" s="2">
        <v>1.42E-3</v>
      </c>
      <c r="D41" s="2">
        <f>SUM(C$6:C41)</f>
        <v>3.0759999999999996E-2</v>
      </c>
      <c r="E41" s="2">
        <f t="shared" si="0"/>
        <v>0.96970827513669455</v>
      </c>
      <c r="F41" s="2">
        <f t="shared" si="1"/>
        <v>3.0291724863305447E-2</v>
      </c>
      <c r="H41" s="15"/>
      <c r="I41" s="14"/>
      <c r="K41" s="14"/>
    </row>
    <row r="42" spans="2:18" x14ac:dyDescent="0.2">
      <c r="B42" s="2">
        <v>37</v>
      </c>
      <c r="C42" s="2">
        <v>1.5100000000000001E-3</v>
      </c>
      <c r="D42" s="2">
        <f>SUM(C$6:C42)</f>
        <v>3.2269999999999993E-2</v>
      </c>
      <c r="E42" s="2">
        <f t="shared" si="0"/>
        <v>0.96824512060092416</v>
      </c>
      <c r="F42" s="2">
        <f t="shared" si="1"/>
        <v>3.1754879399075842E-2</v>
      </c>
      <c r="H42" s="15"/>
      <c r="I42" s="14"/>
      <c r="K42" s="14"/>
      <c r="M42" s="22"/>
      <c r="N42" s="22"/>
      <c r="O42" s="17"/>
      <c r="P42" s="17"/>
      <c r="Q42" s="17"/>
      <c r="R42" s="17"/>
    </row>
    <row r="43" spans="2:18" x14ac:dyDescent="0.2">
      <c r="B43" s="2">
        <v>38</v>
      </c>
      <c r="C43" s="2">
        <v>1.6100000000000001E-3</v>
      </c>
      <c r="D43" s="2">
        <f>SUM(C$6:C43)</f>
        <v>3.3879999999999993E-2</v>
      </c>
      <c r="E43" s="2">
        <f t="shared" si="0"/>
        <v>0.96668750017765637</v>
      </c>
      <c r="F43" s="2">
        <f t="shared" si="1"/>
        <v>3.3312499822343633E-2</v>
      </c>
      <c r="H43" s="15"/>
      <c r="I43" s="14"/>
      <c r="K43" s="14"/>
      <c r="M43" s="23"/>
      <c r="N43" s="24"/>
      <c r="O43" s="18"/>
    </row>
    <row r="44" spans="2:18" x14ac:dyDescent="0.2">
      <c r="B44" s="2">
        <v>39</v>
      </c>
      <c r="C44" s="2">
        <v>1.73E-3</v>
      </c>
      <c r="D44" s="2">
        <f>SUM(C$6:C44)</f>
        <v>3.5609999999999996E-2</v>
      </c>
      <c r="E44" s="2">
        <f t="shared" si="0"/>
        <v>0.96501657656801365</v>
      </c>
      <c r="F44" s="2">
        <f t="shared" si="1"/>
        <v>3.4983423431986349E-2</v>
      </c>
      <c r="H44" s="15"/>
      <c r="I44" s="14"/>
      <c r="K44" s="14"/>
      <c r="M44" s="23"/>
      <c r="N44" s="24"/>
      <c r="O44" s="18"/>
    </row>
    <row r="45" spans="2:18" x14ac:dyDescent="0.2">
      <c r="B45" s="2">
        <v>40</v>
      </c>
      <c r="C45" s="2">
        <v>1.8699999999999999E-3</v>
      </c>
      <c r="D45" s="2">
        <f>SUM(C$6:C45)</f>
        <v>3.7479999999999992E-2</v>
      </c>
      <c r="E45" s="2">
        <f t="shared" si="0"/>
        <v>0.96321368180181632</v>
      </c>
      <c r="F45" s="2">
        <f t="shared" si="1"/>
        <v>3.6786318198183676E-2</v>
      </c>
      <c r="H45" s="15"/>
      <c r="I45" s="14"/>
      <c r="K45" s="14"/>
      <c r="M45" s="23"/>
      <c r="N45" s="24"/>
      <c r="O45" s="18"/>
    </row>
    <row r="46" spans="2:18" x14ac:dyDescent="0.2">
      <c r="B46" s="2">
        <v>41</v>
      </c>
      <c r="C46" s="2">
        <v>2.0100000000000001E-3</v>
      </c>
      <c r="D46" s="2">
        <f>SUM(C$6:C46)</f>
        <v>3.948999999999999E-2</v>
      </c>
      <c r="E46" s="2">
        <f t="shared" si="0"/>
        <v>0.96127956673820181</v>
      </c>
      <c r="F46" s="2">
        <f t="shared" si="1"/>
        <v>3.8720433261798193E-2</v>
      </c>
      <c r="H46" s="15"/>
      <c r="I46" s="14"/>
      <c r="K46" s="14"/>
      <c r="M46" s="23"/>
      <c r="N46" s="24"/>
      <c r="O46" s="18"/>
    </row>
    <row r="47" spans="2:18" x14ac:dyDescent="0.2">
      <c r="B47" s="2">
        <v>42</v>
      </c>
      <c r="C47" s="2">
        <v>2.1700000000000001E-3</v>
      </c>
      <c r="D47" s="2">
        <f>SUM(C$6:C47)</f>
        <v>4.1659999999999989E-2</v>
      </c>
      <c r="E47" s="2">
        <f t="shared" si="0"/>
        <v>0.9591958517268343</v>
      </c>
      <c r="F47" s="2">
        <f t="shared" si="1"/>
        <v>4.0804148273165697E-2</v>
      </c>
      <c r="H47" s="15"/>
      <c r="I47" s="14"/>
      <c r="K47" s="14"/>
    </row>
    <row r="48" spans="2:18" x14ac:dyDescent="0.2">
      <c r="B48" s="2">
        <v>43</v>
      </c>
      <c r="C48" s="2">
        <v>2.3400000000000001E-3</v>
      </c>
      <c r="D48" s="2">
        <f>SUM(C$6:C48)</f>
        <v>4.3999999999999991E-2</v>
      </c>
      <c r="E48" s="2">
        <f t="shared" si="0"/>
        <v>0.95695395747304668</v>
      </c>
      <c r="F48" s="2">
        <f t="shared" si="1"/>
        <v>4.3046042526953321E-2</v>
      </c>
      <c r="H48" s="15"/>
      <c r="I48" s="14"/>
      <c r="K48" s="14"/>
    </row>
    <row r="49" spans="2:11" x14ac:dyDescent="0.2">
      <c r="B49" s="2">
        <v>44</v>
      </c>
      <c r="C49" s="2">
        <v>2.5300000000000001E-3</v>
      </c>
      <c r="D49" s="2">
        <f>SUM(C$6:C49)</f>
        <v>4.6529999999999988E-2</v>
      </c>
      <c r="E49" s="2">
        <f t="shared" si="0"/>
        <v>0.95453592406270305</v>
      </c>
      <c r="F49" s="2">
        <f t="shared" si="1"/>
        <v>4.5464075937296955E-2</v>
      </c>
      <c r="H49" s="15"/>
      <c r="I49" s="14"/>
      <c r="K49" s="14"/>
    </row>
    <row r="50" spans="2:11" x14ac:dyDescent="0.2">
      <c r="B50" s="2">
        <v>45</v>
      </c>
      <c r="C50" s="2">
        <v>2.7399999999999998E-3</v>
      </c>
      <c r="D50" s="2">
        <f>SUM(C$6:C50)</f>
        <v>4.9269999999999987E-2</v>
      </c>
      <c r="E50" s="2">
        <f t="shared" si="0"/>
        <v>0.95192407549736502</v>
      </c>
      <c r="F50" s="2">
        <f t="shared" si="1"/>
        <v>4.8075924502634981E-2</v>
      </c>
      <c r="H50" s="15"/>
      <c r="I50" s="14"/>
      <c r="K50" s="14"/>
    </row>
    <row r="51" spans="2:11" x14ac:dyDescent="0.2">
      <c r="B51" s="2">
        <v>46</v>
      </c>
      <c r="C51" s="2">
        <v>2.99E-3</v>
      </c>
      <c r="D51" s="2">
        <f>SUM(C$6:C51)</f>
        <v>5.2259999999999987E-2</v>
      </c>
      <c r="E51" s="2">
        <f t="shared" si="0"/>
        <v>0.94908207342204542</v>
      </c>
      <c r="F51" s="2">
        <f t="shared" si="1"/>
        <v>5.0917926577954575E-2</v>
      </c>
      <c r="H51" s="15"/>
      <c r="I51" s="14"/>
      <c r="K51" s="14"/>
    </row>
    <row r="52" spans="2:11" x14ac:dyDescent="0.2">
      <c r="B52" s="2">
        <v>47</v>
      </c>
      <c r="C52" s="2">
        <v>3.2499999999999999E-3</v>
      </c>
      <c r="D52" s="2">
        <f>SUM(C$6:C52)</f>
        <v>5.550999999999999E-2</v>
      </c>
      <c r="E52" s="2">
        <f t="shared" si="0"/>
        <v>0.94600256359749835</v>
      </c>
      <c r="F52" s="2">
        <f t="shared" si="1"/>
        <v>5.3997436402501653E-2</v>
      </c>
      <c r="H52" s="15"/>
      <c r="I52" s="14"/>
      <c r="K52" s="14"/>
    </row>
    <row r="53" spans="2:11" x14ac:dyDescent="0.2">
      <c r="B53" s="2">
        <v>48</v>
      </c>
      <c r="C53" s="2">
        <v>3.5300000000000002E-3</v>
      </c>
      <c r="D53" s="2">
        <f>SUM(C$6:C53)</f>
        <v>5.9039999999999988E-2</v>
      </c>
      <c r="E53" s="2">
        <f t="shared" si="0"/>
        <v>0.9426690616404888</v>
      </c>
      <c r="F53" s="2">
        <f t="shared" si="1"/>
        <v>5.7330938359511197E-2</v>
      </c>
      <c r="H53" s="15"/>
      <c r="I53" s="14"/>
      <c r="K53" s="14"/>
    </row>
    <row r="54" spans="2:11" x14ac:dyDescent="0.2">
      <c r="B54" s="2">
        <v>49</v>
      </c>
      <c r="C54" s="2">
        <v>3.81E-3</v>
      </c>
      <c r="D54" s="2">
        <f>SUM(C$6:C54)</f>
        <v>6.2849999999999989E-2</v>
      </c>
      <c r="E54" s="2">
        <f t="shared" si="0"/>
        <v>0.93908432577382883</v>
      </c>
      <c r="F54" s="2">
        <f t="shared" si="1"/>
        <v>6.0915674226171168E-2</v>
      </c>
      <c r="H54" s="15"/>
      <c r="I54" s="14"/>
      <c r="K54" s="14"/>
    </row>
    <row r="55" spans="2:11" x14ac:dyDescent="0.2">
      <c r="B55" s="2">
        <v>50</v>
      </c>
      <c r="C55" s="2">
        <v>4.0899999999999999E-3</v>
      </c>
      <c r="D55" s="2">
        <f>SUM(C$6:C55)</f>
        <v>6.6939999999999986E-2</v>
      </c>
      <c r="E55" s="2">
        <f t="shared" si="0"/>
        <v>0.93525131473224177</v>
      </c>
      <c r="F55" s="2">
        <f t="shared" si="1"/>
        <v>6.4748685267758233E-2</v>
      </c>
      <c r="H55" s="15"/>
      <c r="I55" s="14"/>
      <c r="K55" s="14"/>
    </row>
    <row r="56" spans="2:11" x14ac:dyDescent="0.2">
      <c r="B56" s="2">
        <v>51</v>
      </c>
      <c r="C56" s="2">
        <v>4.3899999999999998E-3</v>
      </c>
      <c r="D56" s="2">
        <f>SUM(C$6:C56)</f>
        <v>7.1329999999999991E-2</v>
      </c>
      <c r="E56" s="2">
        <f t="shared" si="0"/>
        <v>0.93115456041571154</v>
      </c>
      <c r="F56" s="2">
        <f t="shared" si="1"/>
        <v>6.8845439584288459E-2</v>
      </c>
      <c r="H56" s="15"/>
      <c r="I56" s="14"/>
      <c r="K56" s="14"/>
    </row>
    <row r="57" spans="2:11" x14ac:dyDescent="0.2">
      <c r="B57" s="2">
        <v>52</v>
      </c>
      <c r="C57" s="2">
        <v>4.7299999999999998E-3</v>
      </c>
      <c r="D57" s="2">
        <f>SUM(C$6:C57)</f>
        <v>7.6059999999999989E-2</v>
      </c>
      <c r="E57" s="2">
        <f t="shared" si="0"/>
        <v>0.92676059925522447</v>
      </c>
      <c r="F57" s="2">
        <f t="shared" si="1"/>
        <v>7.3239400744775529E-2</v>
      </c>
      <c r="H57" s="15"/>
      <c r="I57" s="14"/>
      <c r="K57" s="14"/>
    </row>
    <row r="58" spans="2:11" x14ac:dyDescent="0.2">
      <c r="B58" s="2">
        <v>53</v>
      </c>
      <c r="C58" s="2">
        <v>5.1200000000000004E-3</v>
      </c>
      <c r="D58" s="2">
        <f>SUM(C$6:C58)</f>
        <v>8.1179999999999988E-2</v>
      </c>
      <c r="E58" s="2">
        <f t="shared" si="0"/>
        <v>0.92202771151878948</v>
      </c>
      <c r="F58" s="2">
        <f t="shared" si="1"/>
        <v>7.7972288481210517E-2</v>
      </c>
      <c r="H58" s="15"/>
      <c r="I58" s="14"/>
      <c r="K58" s="14"/>
    </row>
    <row r="59" spans="2:11" x14ac:dyDescent="0.2">
      <c r="B59" s="2">
        <v>54</v>
      </c>
      <c r="C59" s="2">
        <v>5.5700000000000003E-3</v>
      </c>
      <c r="D59" s="2">
        <f>SUM(C$6:C59)</f>
        <v>8.6749999999999994E-2</v>
      </c>
      <c r="E59" s="2">
        <f t="shared" si="0"/>
        <v>0.91690629355560715</v>
      </c>
      <c r="F59" s="2">
        <f t="shared" si="1"/>
        <v>8.3093706444392845E-2</v>
      </c>
      <c r="H59" s="15"/>
      <c r="I59" s="14"/>
      <c r="K59" s="14"/>
    </row>
    <row r="60" spans="2:11" x14ac:dyDescent="0.2">
      <c r="B60" s="2">
        <v>55</v>
      </c>
      <c r="C60" s="2">
        <v>6.1000000000000004E-3</v>
      </c>
      <c r="D60" s="2">
        <f>SUM(C$6:C60)</f>
        <v>9.2849999999999988E-2</v>
      </c>
      <c r="E60" s="2">
        <f t="shared" si="0"/>
        <v>0.91133018957262446</v>
      </c>
      <c r="F60" s="2">
        <f t="shared" si="1"/>
        <v>8.8669810427375539E-2</v>
      </c>
      <c r="H60" s="15"/>
      <c r="I60" s="14"/>
      <c r="K60" s="14"/>
    </row>
    <row r="61" spans="2:11" x14ac:dyDescent="0.2">
      <c r="B61" s="2">
        <v>56</v>
      </c>
      <c r="C61" s="2">
        <v>6.7299999999999999E-3</v>
      </c>
      <c r="D61" s="2">
        <f>SUM(C$6:C61)</f>
        <v>9.9579999999999988E-2</v>
      </c>
      <c r="E61" s="2">
        <f t="shared" si="0"/>
        <v>0.90521752956936907</v>
      </c>
      <c r="F61" s="2">
        <f t="shared" si="1"/>
        <v>9.4782470430630927E-2</v>
      </c>
      <c r="H61" s="15"/>
      <c r="I61" s="14"/>
      <c r="K61" s="14"/>
    </row>
    <row r="62" spans="2:11" x14ac:dyDescent="0.2">
      <c r="B62" s="2">
        <v>57</v>
      </c>
      <c r="C62" s="2">
        <v>7.4200000000000004E-3</v>
      </c>
      <c r="D62" s="2">
        <f>SUM(C$6:C62)</f>
        <v>0.10699999999999998</v>
      </c>
      <c r="E62" s="2">
        <f t="shared" si="0"/>
        <v>0.8985256729903055</v>
      </c>
      <c r="F62" s="2">
        <f t="shared" si="1"/>
        <v>0.1014743270096945</v>
      </c>
      <c r="H62" s="15"/>
      <c r="I62" s="14"/>
      <c r="K62" s="14"/>
    </row>
    <row r="63" spans="2:11" x14ac:dyDescent="0.2">
      <c r="B63" s="2">
        <v>58</v>
      </c>
      <c r="C63" s="2">
        <v>8.1600000000000006E-3</v>
      </c>
      <c r="D63" s="2">
        <f>SUM(C$6:C63)</f>
        <v>0.11515999999999998</v>
      </c>
      <c r="E63" s="2">
        <f t="shared" si="0"/>
        <v>0.8912235367326844</v>
      </c>
      <c r="F63" s="2">
        <f t="shared" si="1"/>
        <v>0.1087764632673156</v>
      </c>
      <c r="H63" s="15"/>
      <c r="I63" s="14"/>
      <c r="K63" s="14"/>
    </row>
    <row r="64" spans="2:11" x14ac:dyDescent="0.2">
      <c r="B64" s="2">
        <v>59</v>
      </c>
      <c r="C64" s="2">
        <v>8.9200000000000008E-3</v>
      </c>
      <c r="D64" s="2">
        <f>SUM(C$6:C64)</f>
        <v>0.12407999999999998</v>
      </c>
      <c r="E64" s="2">
        <f t="shared" si="0"/>
        <v>0.88330917332222036</v>
      </c>
      <c r="F64" s="2">
        <f t="shared" si="1"/>
        <v>0.11669082667777964</v>
      </c>
      <c r="H64" s="15"/>
      <c r="I64" s="14"/>
      <c r="K64" s="14"/>
    </row>
    <row r="65" spans="2:11" x14ac:dyDescent="0.2">
      <c r="B65" s="2">
        <v>60</v>
      </c>
      <c r="C65" s="2">
        <v>9.7099999999999999E-3</v>
      </c>
      <c r="D65" s="2">
        <f>SUM(C$6:C65)</f>
        <v>0.13378999999999999</v>
      </c>
      <c r="E65" s="2">
        <f t="shared" si="0"/>
        <v>0.87477374780296169</v>
      </c>
      <c r="F65" s="2">
        <f t="shared" si="1"/>
        <v>0.12522625219703831</v>
      </c>
      <c r="H65" s="15"/>
      <c r="I65" s="14"/>
      <c r="K65" s="14"/>
    </row>
    <row r="66" spans="2:11" x14ac:dyDescent="0.2">
      <c r="B66" s="2">
        <v>61</v>
      </c>
      <c r="C66" s="2">
        <v>1.0580000000000001E-2</v>
      </c>
      <c r="D66" s="2">
        <f>SUM(C$6:C66)</f>
        <v>0.14437</v>
      </c>
      <c r="E66" s="2">
        <f t="shared" si="0"/>
        <v>0.86556742885513016</v>
      </c>
      <c r="F66" s="2">
        <f t="shared" si="1"/>
        <v>0.13443257114486984</v>
      </c>
      <c r="H66" s="15"/>
      <c r="I66" s="14"/>
      <c r="K66" s="14"/>
    </row>
    <row r="67" spans="2:11" x14ac:dyDescent="0.2">
      <c r="B67" s="2">
        <v>62</v>
      </c>
      <c r="C67" s="2">
        <v>1.157E-2</v>
      </c>
      <c r="D67" s="2">
        <f>SUM(C$6:C67)</f>
        <v>0.15594</v>
      </c>
      <c r="E67" s="2">
        <f t="shared" si="0"/>
        <v>0.85561052546247807</v>
      </c>
      <c r="F67" s="2">
        <f t="shared" si="1"/>
        <v>0.14438947453752193</v>
      </c>
      <c r="H67" s="15"/>
      <c r="I67" s="14"/>
      <c r="K67" s="14"/>
    </row>
    <row r="68" spans="2:11" x14ac:dyDescent="0.2">
      <c r="B68" s="2">
        <v>63</v>
      </c>
      <c r="C68" s="2">
        <v>1.265E-2</v>
      </c>
      <c r="D68" s="2">
        <f>SUM(C$6:C68)</f>
        <v>0.16858999999999999</v>
      </c>
      <c r="E68" s="2">
        <f t="shared" si="0"/>
        <v>0.8448552230270977</v>
      </c>
      <c r="F68" s="2">
        <f t="shared" si="1"/>
        <v>0.1551447769729023</v>
      </c>
      <c r="H68" s="15"/>
      <c r="I68" s="14"/>
      <c r="K68" s="14"/>
    </row>
    <row r="69" spans="2:11" x14ac:dyDescent="0.2">
      <c r="B69" s="2">
        <v>64</v>
      </c>
      <c r="C69" s="2">
        <v>1.383E-2</v>
      </c>
      <c r="D69" s="2">
        <f>SUM(C$6:C69)</f>
        <v>0.18242</v>
      </c>
      <c r="E69" s="2">
        <f t="shared" si="0"/>
        <v>0.8332513013661067</v>
      </c>
      <c r="F69" s="2">
        <f t="shared" si="1"/>
        <v>0.1667486986338933</v>
      </c>
      <c r="H69" s="15"/>
      <c r="I69" s="14"/>
      <c r="K69" s="14"/>
    </row>
    <row r="70" spans="2:11" x14ac:dyDescent="0.2">
      <c r="B70" s="2">
        <v>65</v>
      </c>
      <c r="C70" s="2">
        <v>1.5089999999999999E-2</v>
      </c>
      <c r="D70" s="2">
        <f>SUM(C$6:C70)</f>
        <v>0.19750999999999999</v>
      </c>
      <c r="E70" s="2">
        <f t="shared" si="0"/>
        <v>0.82077193286735739</v>
      </c>
      <c r="F70" s="2">
        <f t="shared" si="1"/>
        <v>0.17922806713264261</v>
      </c>
      <c r="H70" s="15"/>
      <c r="I70" s="14"/>
      <c r="K70" s="14"/>
    </row>
    <row r="71" spans="2:11" x14ac:dyDescent="0.2">
      <c r="B71" s="2">
        <v>66</v>
      </c>
      <c r="C71" s="2">
        <v>1.6410000000000001E-2</v>
      </c>
      <c r="D71" s="2">
        <f>SUM(C$6:C71)</f>
        <v>0.21392</v>
      </c>
      <c r="E71" s="2">
        <f t="shared" ref="E71:E105" si="2">EXP(-D71)</f>
        <v>0.80741297547706703</v>
      </c>
      <c r="F71" s="2">
        <f t="shared" ref="F71:F105" si="3">1-E71</f>
        <v>0.19258702452293297</v>
      </c>
      <c r="H71" s="15"/>
      <c r="I71" s="14"/>
      <c r="K71" s="14"/>
    </row>
    <row r="72" spans="2:11" x14ac:dyDescent="0.2">
      <c r="B72" s="2">
        <v>67</v>
      </c>
      <c r="C72" s="2">
        <v>1.7819999999999999E-2</v>
      </c>
      <c r="D72" s="2">
        <f>SUM(C$6:C72)</f>
        <v>0.23174</v>
      </c>
      <c r="E72" s="2">
        <f t="shared" si="2"/>
        <v>0.79315231610264536</v>
      </c>
      <c r="F72" s="2">
        <f t="shared" si="3"/>
        <v>0.20684768389735464</v>
      </c>
      <c r="H72" s="15"/>
      <c r="I72" s="14"/>
      <c r="K72" s="14"/>
    </row>
    <row r="73" spans="2:11" x14ac:dyDescent="0.2">
      <c r="B73" s="2">
        <v>68</v>
      </c>
      <c r="C73" s="2">
        <v>1.941E-2</v>
      </c>
      <c r="D73" s="2">
        <f>SUM(C$6:C73)</f>
        <v>0.25114999999999998</v>
      </c>
      <c r="E73" s="2">
        <f t="shared" si="2"/>
        <v>0.77790567695553758</v>
      </c>
      <c r="F73" s="2">
        <f t="shared" si="3"/>
        <v>0.22209432304446242</v>
      </c>
      <c r="H73" s="15"/>
      <c r="I73" s="14"/>
      <c r="K73" s="14"/>
    </row>
    <row r="74" spans="2:11" x14ac:dyDescent="0.2">
      <c r="B74" s="2">
        <v>69</v>
      </c>
      <c r="C74" s="2">
        <v>2.1229999999999999E-2</v>
      </c>
      <c r="D74" s="2">
        <f>SUM(C$6:C74)</f>
        <v>0.27237999999999996</v>
      </c>
      <c r="E74" s="2">
        <f t="shared" si="2"/>
        <v>0.76156481146953436</v>
      </c>
      <c r="F74" s="2">
        <f t="shared" si="3"/>
        <v>0.23843518853046564</v>
      </c>
      <c r="H74" s="15"/>
      <c r="I74" s="14"/>
      <c r="K74" s="14"/>
    </row>
    <row r="75" spans="2:11" x14ac:dyDescent="0.2">
      <c r="B75" s="2">
        <v>70</v>
      </c>
      <c r="C75" s="2">
        <v>2.3230000000000001E-2</v>
      </c>
      <c r="D75" s="2">
        <f>SUM(C$6:C75)</f>
        <v>0.29560999999999993</v>
      </c>
      <c r="E75" s="2">
        <f t="shared" si="2"/>
        <v>0.74407756168949557</v>
      </c>
      <c r="F75" s="2">
        <f t="shared" si="3"/>
        <v>0.25592243831050443</v>
      </c>
      <c r="H75" s="15"/>
      <c r="I75" s="14"/>
      <c r="K75" s="14"/>
    </row>
    <row r="76" spans="2:11" x14ac:dyDescent="0.2">
      <c r="B76" s="2">
        <v>71</v>
      </c>
      <c r="C76" s="2">
        <v>2.528E-2</v>
      </c>
      <c r="D76" s="2">
        <f>SUM(C$6:C76)</f>
        <v>0.32088999999999995</v>
      </c>
      <c r="E76" s="2">
        <f t="shared" si="2"/>
        <v>0.72550305193672171</v>
      </c>
      <c r="F76" s="2">
        <f t="shared" si="3"/>
        <v>0.27449694806327829</v>
      </c>
      <c r="H76" s="15"/>
      <c r="I76" s="14"/>
      <c r="K76" s="14"/>
    </row>
    <row r="77" spans="2:11" x14ac:dyDescent="0.2">
      <c r="B77" s="2">
        <v>72</v>
      </c>
      <c r="C77" s="2">
        <v>2.7390000000000001E-2</v>
      </c>
      <c r="D77" s="2">
        <f>SUM(C$6:C77)</f>
        <v>0.34827999999999998</v>
      </c>
      <c r="E77" s="2">
        <f t="shared" si="2"/>
        <v>0.70590119620553715</v>
      </c>
      <c r="F77" s="2">
        <f t="shared" si="3"/>
        <v>0.29409880379446285</v>
      </c>
      <c r="H77" s="15"/>
      <c r="I77" s="14"/>
      <c r="K77" s="14"/>
    </row>
    <row r="78" spans="2:11" x14ac:dyDescent="0.2">
      <c r="B78" s="2">
        <v>73</v>
      </c>
      <c r="C78" s="2">
        <v>2.9700000000000001E-2</v>
      </c>
      <c r="D78" s="2">
        <f>SUM(C$6:C78)</f>
        <v>0.37797999999999998</v>
      </c>
      <c r="E78" s="2">
        <f t="shared" si="2"/>
        <v>0.68524420541293063</v>
      </c>
      <c r="F78" s="2">
        <f t="shared" si="3"/>
        <v>0.31475579458706937</v>
      </c>
      <c r="H78" s="15"/>
      <c r="I78" s="14"/>
      <c r="K78" s="14"/>
    </row>
    <row r="79" spans="2:11" x14ac:dyDescent="0.2">
      <c r="B79" s="2">
        <v>74</v>
      </c>
      <c r="C79" s="2">
        <v>3.2289999999999999E-2</v>
      </c>
      <c r="D79" s="2">
        <f>SUM(C$6:C79)</f>
        <v>0.41026999999999997</v>
      </c>
      <c r="E79" s="2">
        <f t="shared" si="2"/>
        <v>0.66347108875665728</v>
      </c>
      <c r="F79" s="2">
        <f t="shared" si="3"/>
        <v>0.33652891124334272</v>
      </c>
      <c r="H79" s="15"/>
      <c r="I79" s="14"/>
      <c r="K79" s="14"/>
    </row>
    <row r="80" spans="2:11" x14ac:dyDescent="0.2">
      <c r="B80" s="2">
        <v>75</v>
      </c>
      <c r="C80" s="2">
        <v>3.5180000000000003E-2</v>
      </c>
      <c r="D80" s="2">
        <f>SUM(C$6:C80)</f>
        <v>0.44544999999999996</v>
      </c>
      <c r="E80" s="2">
        <f t="shared" si="2"/>
        <v>0.64053596998183082</v>
      </c>
      <c r="F80" s="2">
        <f t="shared" si="3"/>
        <v>0.35946403001816918</v>
      </c>
      <c r="H80" s="15"/>
      <c r="I80" s="14"/>
      <c r="K80" s="14"/>
    </row>
    <row r="81" spans="1:11" x14ac:dyDescent="0.2">
      <c r="B81" s="2">
        <v>76</v>
      </c>
      <c r="C81" s="2">
        <v>3.8240000000000003E-2</v>
      </c>
      <c r="D81" s="2">
        <f>SUM(C$6:C81)</f>
        <v>0.48368999999999995</v>
      </c>
      <c r="E81" s="2">
        <f t="shared" si="2"/>
        <v>0.61650428862179218</v>
      </c>
      <c r="F81" s="2">
        <f t="shared" si="3"/>
        <v>0.38349571137820782</v>
      </c>
      <c r="H81" s="15"/>
      <c r="I81" s="14"/>
      <c r="K81" s="14"/>
    </row>
    <row r="82" spans="1:11" x14ac:dyDescent="0.2">
      <c r="B82" s="2">
        <v>77</v>
      </c>
      <c r="C82" s="2">
        <v>4.1450000000000001E-2</v>
      </c>
      <c r="D82" s="2">
        <f>SUM(C$6:C82)</f>
        <v>0.52513999999999994</v>
      </c>
      <c r="E82" s="2">
        <f t="shared" si="2"/>
        <v>0.59147255241277585</v>
      </c>
      <c r="F82" s="2">
        <f t="shared" si="3"/>
        <v>0.40852744758722415</v>
      </c>
      <c r="H82" s="15"/>
      <c r="I82" s="14"/>
      <c r="K82" s="14"/>
    </row>
    <row r="83" spans="1:11" x14ac:dyDescent="0.2">
      <c r="B83" s="2">
        <v>78</v>
      </c>
      <c r="C83" s="2">
        <v>4.5019999999999998E-2</v>
      </c>
      <c r="D83" s="2">
        <f>SUM(C$6:C83)</f>
        <v>0.57015999999999989</v>
      </c>
      <c r="E83" s="2">
        <f t="shared" si="2"/>
        <v>0.56543496186768483</v>
      </c>
      <c r="F83" s="2">
        <f t="shared" si="3"/>
        <v>0.43456503813231517</v>
      </c>
      <c r="H83" s="15"/>
      <c r="I83" s="14"/>
      <c r="K83" s="14"/>
    </row>
    <row r="84" spans="1:11" x14ac:dyDescent="0.2">
      <c r="B84" s="2">
        <v>79</v>
      </c>
      <c r="C84" s="2">
        <v>4.9140000000000003E-2</v>
      </c>
      <c r="D84" s="2">
        <f>SUM(C$6:C84)</f>
        <v>0.61929999999999985</v>
      </c>
      <c r="E84" s="2">
        <f t="shared" si="2"/>
        <v>0.5383211305281359</v>
      </c>
      <c r="F84" s="2">
        <f t="shared" si="3"/>
        <v>0.4616788694718641</v>
      </c>
      <c r="H84" s="15"/>
      <c r="I84" s="14"/>
      <c r="K84" s="14"/>
    </row>
    <row r="85" spans="1:11" x14ac:dyDescent="0.2">
      <c r="A85" s="18"/>
      <c r="B85" s="2">
        <v>80</v>
      </c>
      <c r="C85" s="2">
        <v>5.3949999999999998E-2</v>
      </c>
      <c r="D85" s="2">
        <f>SUM(C$6:C85)</f>
        <v>0.6732499999999999</v>
      </c>
      <c r="E85" s="2">
        <f t="shared" si="2"/>
        <v>0.51004822444437392</v>
      </c>
      <c r="F85" s="2">
        <f t="shared" si="3"/>
        <v>0.48995177555562608</v>
      </c>
      <c r="H85" s="15"/>
      <c r="I85" s="14"/>
      <c r="K85" s="14"/>
    </row>
    <row r="86" spans="1:11" x14ac:dyDescent="0.2">
      <c r="B86" s="2">
        <v>81</v>
      </c>
      <c r="C86" s="2">
        <v>5.9499999999999997E-2</v>
      </c>
      <c r="D86" s="2">
        <f>SUM(C$6:C86)</f>
        <v>0.7327499999999999</v>
      </c>
      <c r="E86" s="2">
        <f t="shared" si="2"/>
        <v>0.48058556091660409</v>
      </c>
      <c r="F86" s="2">
        <f t="shared" si="3"/>
        <v>0.51941443908339591</v>
      </c>
      <c r="H86" s="15"/>
      <c r="I86" s="14"/>
      <c r="K86" s="14"/>
    </row>
    <row r="87" spans="1:11" x14ac:dyDescent="0.2">
      <c r="B87" s="2">
        <v>82</v>
      </c>
      <c r="C87" s="2">
        <v>6.5780000000000005E-2</v>
      </c>
      <c r="D87" s="2">
        <f>SUM(C$6:C87)</f>
        <v>0.79852999999999996</v>
      </c>
      <c r="E87" s="2">
        <f t="shared" si="2"/>
        <v>0.44998996340992464</v>
      </c>
      <c r="F87" s="2">
        <f t="shared" si="3"/>
        <v>0.5500100365900753</v>
      </c>
      <c r="H87" s="15"/>
      <c r="I87" s="14"/>
      <c r="K87" s="14"/>
    </row>
    <row r="88" spans="1:11" x14ac:dyDescent="0.2">
      <c r="B88" s="2">
        <v>83</v>
      </c>
      <c r="C88" s="2">
        <v>7.2870000000000004E-2</v>
      </c>
      <c r="D88" s="2">
        <f>SUM(C$6:C88)</f>
        <v>0.87139999999999995</v>
      </c>
      <c r="E88" s="2">
        <f t="shared" si="2"/>
        <v>0.41836542745967709</v>
      </c>
      <c r="F88" s="2">
        <f t="shared" si="3"/>
        <v>0.58163457254032291</v>
      </c>
      <c r="H88" s="15"/>
      <c r="I88" s="14"/>
      <c r="K88" s="14"/>
    </row>
    <row r="89" spans="1:11" x14ac:dyDescent="0.2">
      <c r="B89" s="2">
        <v>84</v>
      </c>
      <c r="C89" s="2">
        <v>8.0659999999999996E-2</v>
      </c>
      <c r="D89" s="2">
        <f>SUM(C$6:C89)</f>
        <v>0.95205999999999991</v>
      </c>
      <c r="E89" s="2">
        <f t="shared" si="2"/>
        <v>0.38594515697010878</v>
      </c>
      <c r="F89" s="2">
        <f t="shared" si="3"/>
        <v>0.61405484302989122</v>
      </c>
      <c r="H89" s="15"/>
      <c r="I89" s="14"/>
      <c r="K89" s="14"/>
    </row>
    <row r="90" spans="1:11" x14ac:dyDescent="0.2">
      <c r="B90" s="2">
        <v>85</v>
      </c>
      <c r="C90" s="2">
        <v>8.9130000000000001E-2</v>
      </c>
      <c r="D90" s="2">
        <f>SUM(C$6:C90)</f>
        <v>1.0411899999999998</v>
      </c>
      <c r="E90" s="2">
        <f t="shared" si="2"/>
        <v>0.3530343210515951</v>
      </c>
      <c r="F90" s="2">
        <f t="shared" si="3"/>
        <v>0.64696567894840484</v>
      </c>
      <c r="H90" s="15"/>
      <c r="I90" s="14"/>
      <c r="K90" s="14"/>
    </row>
    <row r="91" spans="1:11" x14ac:dyDescent="0.2">
      <c r="B91" s="2">
        <v>86</v>
      </c>
      <c r="C91" s="2">
        <v>9.7769999999999996E-2</v>
      </c>
      <c r="D91" s="2">
        <f>SUM(C$6:C91)</f>
        <v>1.1389599999999998</v>
      </c>
      <c r="E91" s="2">
        <f t="shared" si="2"/>
        <v>0.32015180661709436</v>
      </c>
      <c r="F91" s="2">
        <f t="shared" si="3"/>
        <v>0.6798481933829057</v>
      </c>
      <c r="H91" s="15"/>
      <c r="I91" s="14"/>
      <c r="K91" s="14"/>
    </row>
    <row r="92" spans="1:11" x14ac:dyDescent="0.2">
      <c r="B92" s="2">
        <v>87</v>
      </c>
      <c r="C92" s="2">
        <v>0.107</v>
      </c>
      <c r="D92" s="2">
        <f>SUM(C$6:C92)</f>
        <v>1.2459599999999997</v>
      </c>
      <c r="E92" s="2">
        <f t="shared" si="2"/>
        <v>0.28766461749968686</v>
      </c>
      <c r="F92" s="2">
        <f t="shared" si="3"/>
        <v>0.71233538250031314</v>
      </c>
      <c r="H92" s="15"/>
      <c r="I92" s="14"/>
      <c r="K92" s="14"/>
    </row>
    <row r="93" spans="1:11" x14ac:dyDescent="0.2">
      <c r="B93" s="2">
        <v>88</v>
      </c>
      <c r="C93" s="2">
        <v>0.11683</v>
      </c>
      <c r="D93" s="2">
        <f>SUM(C$6:C93)</f>
        <v>1.3627899999999997</v>
      </c>
      <c r="E93" s="2">
        <f t="shared" si="2"/>
        <v>0.25594569139406909</v>
      </c>
      <c r="F93" s="2">
        <f t="shared" si="3"/>
        <v>0.74405430860593091</v>
      </c>
      <c r="H93" s="15"/>
      <c r="I93" s="14"/>
      <c r="K93" s="14"/>
    </row>
    <row r="94" spans="1:11" x14ac:dyDescent="0.2">
      <c r="B94" s="2">
        <v>89</v>
      </c>
      <c r="C94" s="2">
        <v>0.12725</v>
      </c>
      <c r="D94" s="2">
        <f>SUM(C$6:C94)</f>
        <v>1.4900399999999998</v>
      </c>
      <c r="E94" s="2">
        <f t="shared" si="2"/>
        <v>0.2253636408135129</v>
      </c>
      <c r="F94" s="2">
        <f t="shared" si="3"/>
        <v>0.7746363591864871</v>
      </c>
      <c r="H94" s="15"/>
      <c r="I94" s="14"/>
      <c r="K94" s="14"/>
    </row>
    <row r="95" spans="1:11" x14ac:dyDescent="0.2">
      <c r="B95" s="2">
        <v>90</v>
      </c>
      <c r="C95" s="2">
        <v>0.13827</v>
      </c>
      <c r="D95" s="2">
        <f>SUM(C$6:C95)</f>
        <v>1.6283099999999999</v>
      </c>
      <c r="E95" s="2">
        <f t="shared" si="2"/>
        <v>0.19626097506209789</v>
      </c>
      <c r="F95" s="2">
        <f t="shared" si="3"/>
        <v>0.80373902493790217</v>
      </c>
      <c r="H95" s="15"/>
      <c r="I95" s="14"/>
      <c r="K95" s="14"/>
    </row>
    <row r="96" spans="1:11" x14ac:dyDescent="0.2">
      <c r="B96" s="2">
        <v>91</v>
      </c>
      <c r="C96" s="2">
        <v>0.14989</v>
      </c>
      <c r="D96" s="2">
        <f>SUM(C$6:C96)</f>
        <v>1.7782</v>
      </c>
      <c r="E96" s="2">
        <f t="shared" si="2"/>
        <v>0.16894196929146763</v>
      </c>
      <c r="F96" s="2">
        <f t="shared" si="3"/>
        <v>0.83105803070853235</v>
      </c>
      <c r="H96" s="15"/>
      <c r="I96" s="14"/>
      <c r="K96" s="14"/>
    </row>
    <row r="97" spans="1:11" x14ac:dyDescent="0.2">
      <c r="B97" s="2">
        <v>92</v>
      </c>
      <c r="C97" s="2">
        <v>0.16209999999999999</v>
      </c>
      <c r="D97" s="2">
        <f>SUM(C$6:C97)</f>
        <v>1.9402999999999999</v>
      </c>
      <c r="E97" s="2">
        <f t="shared" si="2"/>
        <v>0.14366084505880075</v>
      </c>
      <c r="F97" s="2">
        <f t="shared" si="3"/>
        <v>0.85633915494119928</v>
      </c>
      <c r="H97" s="15"/>
      <c r="I97" s="14"/>
      <c r="K97" s="14"/>
    </row>
    <row r="98" spans="1:11" x14ac:dyDescent="0.2">
      <c r="B98" s="2">
        <v>93</v>
      </c>
      <c r="C98" s="2">
        <v>0.17488999999999999</v>
      </c>
      <c r="D98" s="2">
        <f>SUM(C$6:C98)</f>
        <v>2.1151900000000001</v>
      </c>
      <c r="E98" s="2">
        <f t="shared" si="2"/>
        <v>0.12061037140543615</v>
      </c>
      <c r="F98" s="2">
        <f t="shared" si="3"/>
        <v>0.87938962859456382</v>
      </c>
      <c r="H98" s="15"/>
      <c r="I98" s="14"/>
      <c r="K98" s="14"/>
    </row>
    <row r="99" spans="1:11" x14ac:dyDescent="0.2">
      <c r="B99" s="2">
        <v>94</v>
      </c>
      <c r="C99" s="2">
        <v>0.18823999999999999</v>
      </c>
      <c r="D99" s="2">
        <f>SUM(C$6:C99)</f>
        <v>2.3034300000000001</v>
      </c>
      <c r="E99" s="2">
        <f t="shared" si="2"/>
        <v>9.9915544982746587E-2</v>
      </c>
      <c r="F99" s="2">
        <f t="shared" si="3"/>
        <v>0.90008445501725343</v>
      </c>
      <c r="H99" s="15"/>
      <c r="I99" s="14"/>
      <c r="K99" s="14"/>
    </row>
    <row r="100" spans="1:11" x14ac:dyDescent="0.2">
      <c r="B100" s="2">
        <v>95</v>
      </c>
      <c r="C100" s="2">
        <v>0.20211999999999999</v>
      </c>
      <c r="D100" s="2">
        <f>SUM(C$6:C100)</f>
        <v>2.5055499999999999</v>
      </c>
      <c r="E100" s="2">
        <f t="shared" si="2"/>
        <v>8.1630688757571263E-2</v>
      </c>
      <c r="F100" s="2">
        <f t="shared" si="3"/>
        <v>0.91836931124242871</v>
      </c>
      <c r="H100" s="15"/>
      <c r="I100" s="14"/>
      <c r="K100" s="14"/>
    </row>
    <row r="101" spans="1:11" x14ac:dyDescent="0.2">
      <c r="B101" s="2">
        <v>96</v>
      </c>
      <c r="C101" s="2">
        <v>0.21651000000000001</v>
      </c>
      <c r="D101" s="2">
        <f>SUM(C$6:C101)</f>
        <v>2.7220599999999999</v>
      </c>
      <c r="E101" s="2">
        <f t="shared" si="2"/>
        <v>6.5739192109410427E-2</v>
      </c>
      <c r="F101" s="2">
        <f t="shared" si="3"/>
        <v>0.93426080789058963</v>
      </c>
      <c r="H101" s="15"/>
      <c r="I101" s="14"/>
      <c r="K101" s="14"/>
    </row>
    <row r="102" spans="1:11" x14ac:dyDescent="0.2">
      <c r="B102" s="2">
        <v>97</v>
      </c>
      <c r="C102" s="2">
        <v>0.23138</v>
      </c>
      <c r="D102" s="2">
        <f>SUM(C$6:C102)</f>
        <v>2.9534400000000001</v>
      </c>
      <c r="E102" s="2">
        <f t="shared" si="2"/>
        <v>5.2159966688743287E-2</v>
      </c>
      <c r="F102" s="2">
        <f t="shared" si="3"/>
        <v>0.94784003331125666</v>
      </c>
      <c r="H102" s="15"/>
      <c r="I102" s="14"/>
      <c r="K102" s="14"/>
    </row>
    <row r="103" spans="1:11" x14ac:dyDescent="0.2">
      <c r="B103" s="2">
        <v>98</v>
      </c>
      <c r="C103" s="2">
        <v>0.24668000000000001</v>
      </c>
      <c r="D103" s="2">
        <f>SUM(C$6:C103)</f>
        <v>3.2001200000000001</v>
      </c>
      <c r="E103" s="2">
        <f t="shared" si="2"/>
        <v>4.0757312807364936E-2</v>
      </c>
      <c r="F103" s="2">
        <f t="shared" si="3"/>
        <v>0.95924268719263506</v>
      </c>
      <c r="H103" s="15"/>
      <c r="I103" s="14"/>
      <c r="K103" s="14"/>
    </row>
    <row r="104" spans="1:11" x14ac:dyDescent="0.2">
      <c r="B104" s="2">
        <v>99</v>
      </c>
      <c r="C104" s="2">
        <v>0.26236999999999999</v>
      </c>
      <c r="D104" s="2">
        <f>SUM(C$6:C104)</f>
        <v>3.4624899999999998</v>
      </c>
      <c r="E104" s="2">
        <f t="shared" si="2"/>
        <v>3.1351599263955955E-2</v>
      </c>
      <c r="F104" s="2">
        <f t="shared" si="3"/>
        <v>0.96864840073604408</v>
      </c>
      <c r="H104" s="15"/>
      <c r="I104" s="14"/>
      <c r="K104" s="14"/>
    </row>
    <row r="105" spans="1:11" x14ac:dyDescent="0.2">
      <c r="B105" s="2">
        <v>100</v>
      </c>
      <c r="C105" s="2">
        <v>0.27839000000000003</v>
      </c>
      <c r="D105" s="2">
        <f>SUM(C$6:C105)</f>
        <v>3.7408799999999998</v>
      </c>
      <c r="E105" s="2">
        <f t="shared" si="2"/>
        <v>2.3733208715440823E-2</v>
      </c>
      <c r="F105" s="2">
        <f t="shared" si="3"/>
        <v>0.97626679128455918</v>
      </c>
      <c r="H105" s="15"/>
      <c r="I105" s="14"/>
      <c r="K105" s="14"/>
    </row>
    <row r="106" spans="1:11" x14ac:dyDescent="0.2">
      <c r="A106" s="3"/>
    </row>
    <row r="107" spans="1:11" x14ac:dyDescent="0.2">
      <c r="A107" s="3"/>
    </row>
    <row r="108" spans="1:11" x14ac:dyDescent="0.2">
      <c r="A108" s="3"/>
    </row>
    <row r="109" spans="1:11" x14ac:dyDescent="0.2">
      <c r="A109" s="3"/>
    </row>
    <row r="110" spans="1:11" x14ac:dyDescent="0.2">
      <c r="A110" s="3"/>
    </row>
    <row r="111" spans="1:11" x14ac:dyDescent="0.2">
      <c r="A111" s="3"/>
    </row>
    <row r="112" spans="1:1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zoomScaleNormal="100" workbookViewId="0">
      <selection activeCell="J3" sqref="J3"/>
    </sheetView>
  </sheetViews>
  <sheetFormatPr defaultRowHeight="12.75" x14ac:dyDescent="0.2"/>
  <cols>
    <col min="1" max="1" width="2.85546875" style="2" customWidth="1"/>
    <col min="2" max="2" width="9.140625" style="2"/>
    <col min="3" max="3" width="9.140625" style="2" customWidth="1"/>
    <col min="4" max="6" width="10" style="2" customWidth="1"/>
    <col min="7" max="7" width="11.42578125" style="2" customWidth="1"/>
    <col min="8" max="8" width="9.140625" style="8" customWidth="1"/>
    <col min="9" max="11" width="9.140625" style="9" customWidth="1"/>
    <col min="12" max="12" width="9.140625" style="2"/>
    <col min="13" max="13" width="11.42578125" style="2" customWidth="1"/>
    <col min="14" max="14" width="9.85546875" style="2" customWidth="1"/>
    <col min="15" max="16384" width="9.140625" style="2"/>
  </cols>
  <sheetData>
    <row r="1" spans="2:12" ht="15.75" x14ac:dyDescent="0.25">
      <c r="B1" s="1" t="s">
        <v>33</v>
      </c>
    </row>
    <row r="2" spans="2:12" x14ac:dyDescent="0.2">
      <c r="B2" s="2" t="s">
        <v>12</v>
      </c>
    </row>
    <row r="4" spans="2:12" ht="51" x14ac:dyDescent="0.2">
      <c r="B4" s="10"/>
      <c r="C4" s="10" t="s">
        <v>13</v>
      </c>
      <c r="D4" s="10" t="s">
        <v>14</v>
      </c>
      <c r="E4" s="10" t="s">
        <v>15</v>
      </c>
      <c r="F4" s="10" t="s">
        <v>16</v>
      </c>
      <c r="G4" s="10"/>
    </row>
    <row r="5" spans="2:12" x14ac:dyDescent="0.2">
      <c r="B5" s="7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2" t="s">
        <v>23</v>
      </c>
      <c r="I5" s="12" t="s">
        <v>24</v>
      </c>
      <c r="J5" s="12" t="s">
        <v>19</v>
      </c>
      <c r="K5" s="12" t="s">
        <v>23</v>
      </c>
      <c r="L5" s="6"/>
    </row>
    <row r="6" spans="2:12" x14ac:dyDescent="0.2">
      <c r="B6" s="2">
        <v>1</v>
      </c>
      <c r="C6" s="2">
        <v>7.0600000000000003E-3</v>
      </c>
      <c r="D6" s="2">
        <f>SUM(C$6:C6)</f>
        <v>7.0600000000000003E-3</v>
      </c>
      <c r="E6" s="2">
        <f>EXP(-D6)</f>
        <v>0.99296486325406741</v>
      </c>
      <c r="F6" s="2">
        <f>1-E6</f>
        <v>7.0351367459325909E-3</v>
      </c>
      <c r="H6" s="13">
        <f>SUM(C6:C105)/100 / (24*365) * 10^9</f>
        <v>4270.4109589041091</v>
      </c>
      <c r="I6" s="14">
        <f>C6 / (24*365) * 10^9</f>
        <v>805.93607305936075</v>
      </c>
      <c r="J6" s="9">
        <f>SUM(I$6:I6) * (24*365/10^9)</f>
        <v>7.0600000000000012E-3</v>
      </c>
    </row>
    <row r="7" spans="2:12" x14ac:dyDescent="0.2">
      <c r="B7" s="2">
        <v>2</v>
      </c>
      <c r="C7" s="2">
        <v>5.2999999999999998E-4</v>
      </c>
      <c r="D7" s="2">
        <f>SUM(C$6:C7)</f>
        <v>7.5900000000000004E-3</v>
      </c>
      <c r="E7" s="2">
        <f t="shared" ref="E7:E70" si="0">EXP(-D7)</f>
        <v>0.99243873131382276</v>
      </c>
      <c r="F7" s="2">
        <f t="shared" ref="F7:F70" si="1">1-E7</f>
        <v>7.561268686177236E-3</v>
      </c>
      <c r="G7" s="2">
        <f xml:space="preserve"> -(LN(E7) - LN(E6)) / 1</f>
        <v>5.3000000000002611E-4</v>
      </c>
      <c r="I7" s="14">
        <f t="shared" ref="I7:I70" si="2">C7 / (24*365) * 10^9</f>
        <v>60.502283105022826</v>
      </c>
      <c r="J7" s="9">
        <f>SUM(I$6:I7) * (24*365/10^9)</f>
        <v>7.5900000000000004E-3</v>
      </c>
    </row>
    <row r="8" spans="2:12" x14ac:dyDescent="0.2">
      <c r="B8" s="2">
        <v>3</v>
      </c>
      <c r="C8" s="2">
        <v>3.6000000000000002E-4</v>
      </c>
      <c r="D8" s="2">
        <f>SUM(C$6:C8)</f>
        <v>7.9500000000000005E-3</v>
      </c>
      <c r="E8" s="2">
        <f t="shared" si="0"/>
        <v>0.99208151767286301</v>
      </c>
      <c r="F8" s="2">
        <f t="shared" si="1"/>
        <v>7.9184823271369886E-3</v>
      </c>
      <c r="G8" s="2">
        <f t="shared" ref="G8:G71" si="3" xml:space="preserve"> -(LN(E8) - LN(E7)) / 1</f>
        <v>3.6000000000005732E-4</v>
      </c>
      <c r="I8" s="14">
        <f t="shared" si="2"/>
        <v>41.095890410958908</v>
      </c>
      <c r="J8" s="9">
        <f>SUM(I$6:I8) * (24*365/10^9)</f>
        <v>7.9500000000000005E-3</v>
      </c>
    </row>
    <row r="9" spans="2:12" x14ac:dyDescent="0.2">
      <c r="B9" s="2">
        <v>4</v>
      </c>
      <c r="C9" s="2">
        <v>2.7E-4</v>
      </c>
      <c r="D9" s="2">
        <f>SUM(C$6:C9)</f>
        <v>8.2199999999999999E-3</v>
      </c>
      <c r="E9" s="2">
        <f t="shared" si="0"/>
        <v>0.99181369182120838</v>
      </c>
      <c r="F9" s="2">
        <f t="shared" si="1"/>
        <v>8.1863081787916236E-3</v>
      </c>
      <c r="G9" s="2">
        <f t="shared" si="3"/>
        <v>2.6999999999997686E-4</v>
      </c>
      <c r="I9" s="14">
        <f t="shared" si="2"/>
        <v>30.821917808219176</v>
      </c>
      <c r="J9" s="9">
        <f>SUM(I$6:I9) * (24*365/10^9)</f>
        <v>8.2199999999999999E-3</v>
      </c>
    </row>
    <row r="10" spans="2:12" x14ac:dyDescent="0.2">
      <c r="B10" s="2">
        <v>5</v>
      </c>
      <c r="C10" s="2">
        <v>2.2000000000000001E-4</v>
      </c>
      <c r="D10" s="2">
        <f>SUM(C$6:C10)</f>
        <v>8.4399999999999996E-3</v>
      </c>
      <c r="E10" s="2">
        <f t="shared" si="0"/>
        <v>0.99159551680913904</v>
      </c>
      <c r="F10" s="2">
        <f t="shared" si="1"/>
        <v>8.4044831908609563E-3</v>
      </c>
      <c r="G10" s="2">
        <f t="shared" si="3"/>
        <v>2.1999999999996675E-4</v>
      </c>
      <c r="I10" s="14">
        <f t="shared" si="2"/>
        <v>25.11415525114155</v>
      </c>
      <c r="J10" s="9">
        <f>SUM(I$6:I10) * (24*365/10^9)</f>
        <v>8.4400000000000013E-3</v>
      </c>
    </row>
    <row r="11" spans="2:12" x14ac:dyDescent="0.2">
      <c r="B11" s="2">
        <v>6</v>
      </c>
      <c r="C11" s="2">
        <v>2.0000000000000001E-4</v>
      </c>
      <c r="D11" s="2">
        <f>SUM(C$6:C11)</f>
        <v>8.6400000000000001E-3</v>
      </c>
      <c r="E11" s="2">
        <f t="shared" si="0"/>
        <v>0.99139721753636545</v>
      </c>
      <c r="F11" s="2">
        <f t="shared" si="1"/>
        <v>8.6027824636345507E-3</v>
      </c>
      <c r="G11" s="2">
        <f t="shared" si="3"/>
        <v>2.0000000000004216E-4</v>
      </c>
      <c r="I11" s="14">
        <f t="shared" si="2"/>
        <v>22.831050228310502</v>
      </c>
      <c r="J11" s="9">
        <f>SUM(I$6:I11) * (24*365/10^9)</f>
        <v>8.6400000000000001E-3</v>
      </c>
    </row>
    <row r="12" spans="2:12" x14ac:dyDescent="0.2">
      <c r="B12" s="2">
        <v>7</v>
      </c>
      <c r="C12" s="2">
        <v>1.9000000000000001E-4</v>
      </c>
      <c r="D12" s="2">
        <f>SUM(C$6:C12)</f>
        <v>8.8299999999999993E-3</v>
      </c>
      <c r="E12" s="2">
        <f t="shared" si="0"/>
        <v>0.99120886995862001</v>
      </c>
      <c r="F12" s="2">
        <f t="shared" si="1"/>
        <v>8.7911300413799909E-3</v>
      </c>
      <c r="G12" s="2">
        <f t="shared" si="3"/>
        <v>1.9000000000002869E-4</v>
      </c>
      <c r="I12" s="14">
        <f t="shared" si="2"/>
        <v>21.689497716894977</v>
      </c>
      <c r="J12" s="9">
        <f>SUM(I$6:I12) * (24*365/10^9)</f>
        <v>8.8299999999999993E-3</v>
      </c>
    </row>
    <row r="13" spans="2:12" x14ac:dyDescent="0.2">
      <c r="B13" s="2">
        <v>8</v>
      </c>
      <c r="C13" s="2">
        <v>1.8000000000000001E-4</v>
      </c>
      <c r="D13" s="2">
        <f>SUM(C$6:C13)</f>
        <v>9.0099999999999989E-3</v>
      </c>
      <c r="E13" s="2">
        <f t="shared" si="0"/>
        <v>0.99103046841864784</v>
      </c>
      <c r="F13" s="2">
        <f t="shared" si="1"/>
        <v>8.9695315813521637E-3</v>
      </c>
      <c r="G13" s="2">
        <f t="shared" si="3"/>
        <v>1.7999999999990246E-4</v>
      </c>
      <c r="I13" s="14">
        <f t="shared" si="2"/>
        <v>20.547945205479454</v>
      </c>
      <c r="J13" s="9">
        <f>SUM(I$6:I13) * (24*365/10^9)</f>
        <v>9.0100000000000006E-3</v>
      </c>
    </row>
    <row r="14" spans="2:12" x14ac:dyDescent="0.2">
      <c r="B14" s="2">
        <v>9</v>
      </c>
      <c r="C14" s="2">
        <v>1.6000000000000001E-4</v>
      </c>
      <c r="D14" s="2">
        <f>SUM(C$6:C14)</f>
        <v>9.1699999999999993E-3</v>
      </c>
      <c r="E14" s="2">
        <f t="shared" si="0"/>
        <v>0.99087191622821424</v>
      </c>
      <c r="F14" s="2">
        <f t="shared" si="1"/>
        <v>9.1280837717857555E-3</v>
      </c>
      <c r="G14" s="2">
        <f t="shared" si="3"/>
        <v>1.6000000000008889E-4</v>
      </c>
      <c r="I14" s="14">
        <f t="shared" si="2"/>
        <v>18.264840182648406</v>
      </c>
      <c r="J14" s="9">
        <f>SUM(I$6:I14) * (24*365/10^9)</f>
        <v>9.1699999999999993E-3</v>
      </c>
    </row>
    <row r="15" spans="2:12" x14ac:dyDescent="0.2">
      <c r="B15" s="2">
        <v>10</v>
      </c>
      <c r="C15" s="2">
        <v>1.3999999999999999E-4</v>
      </c>
      <c r="D15" s="2">
        <f>SUM(C$6:C15)</f>
        <v>9.3099999999999988E-3</v>
      </c>
      <c r="E15" s="2">
        <f t="shared" si="0"/>
        <v>0.99073320387003394</v>
      </c>
      <c r="F15" s="2">
        <f t="shared" si="1"/>
        <v>9.2667961299660595E-3</v>
      </c>
      <c r="G15" s="2">
        <f t="shared" si="3"/>
        <v>1.3999999999998909E-4</v>
      </c>
      <c r="H15" s="15">
        <f>SUM(C6:C15)/10 / (24*365) * 10^9</f>
        <v>106.27853881278537</v>
      </c>
      <c r="I15" s="14">
        <f t="shared" si="2"/>
        <v>15.981735159817351</v>
      </c>
      <c r="J15" s="9">
        <f>SUM(I$6:I15) * (24*365/10^9)</f>
        <v>9.3100000000000006E-3</v>
      </c>
      <c r="K15" s="14">
        <f>AVERAGE(I6:I15)</f>
        <v>106.27853881278538</v>
      </c>
    </row>
    <row r="16" spans="2:12" x14ac:dyDescent="0.2">
      <c r="B16" s="2">
        <v>11</v>
      </c>
      <c r="C16" s="2">
        <v>1.2999999999999999E-4</v>
      </c>
      <c r="D16" s="2">
        <f>SUM(C$6:C16)</f>
        <v>9.4399999999999987E-3</v>
      </c>
      <c r="E16" s="2">
        <f t="shared" si="0"/>
        <v>0.99060441692486367</v>
      </c>
      <c r="F16" s="2">
        <f t="shared" si="1"/>
        <v>9.3955830751363267E-3</v>
      </c>
      <c r="G16" s="2">
        <f t="shared" si="3"/>
        <v>1.2999999999997389E-4</v>
      </c>
      <c r="H16" s="15">
        <f t="shared" ref="H16:H79" si="4">SUM(C7:C16)/10 / (24*365) * 10^9</f>
        <v>27.168949771689498</v>
      </c>
      <c r="I16" s="14">
        <f t="shared" si="2"/>
        <v>14.840182648401825</v>
      </c>
      <c r="J16" s="9">
        <f>SUM(I$6:I16) * (24*365/10^9)</f>
        <v>9.4400000000000005E-3</v>
      </c>
      <c r="K16" s="14">
        <f t="shared" ref="K16:K79" si="5">AVERAGE(I7:I16)</f>
        <v>27.168949771689494</v>
      </c>
    </row>
    <row r="17" spans="2:11" x14ac:dyDescent="0.2">
      <c r="B17" s="2">
        <v>12</v>
      </c>
      <c r="C17" s="2">
        <v>1.2999999999999999E-4</v>
      </c>
      <c r="D17" s="2">
        <f>SUM(C$6:C17)</f>
        <v>9.5699999999999986E-3</v>
      </c>
      <c r="E17" s="2">
        <f t="shared" si="0"/>
        <v>0.99047564672090804</v>
      </c>
      <c r="F17" s="2">
        <f t="shared" si="1"/>
        <v>9.5243532790919572E-3</v>
      </c>
      <c r="G17" s="2">
        <f t="shared" si="3"/>
        <v>1.3000000000000685E-4</v>
      </c>
      <c r="H17" s="15">
        <f t="shared" si="4"/>
        <v>22.602739726027394</v>
      </c>
      <c r="I17" s="14">
        <f t="shared" si="2"/>
        <v>14.840182648401825</v>
      </c>
      <c r="J17" s="9">
        <f>SUM(I$6:I17) * (24*365/10^9)</f>
        <v>9.5700000000000021E-3</v>
      </c>
      <c r="K17" s="14">
        <f t="shared" si="5"/>
        <v>22.602739726027401</v>
      </c>
    </row>
    <row r="18" spans="2:11" x14ac:dyDescent="0.2">
      <c r="B18" s="2">
        <v>13</v>
      </c>
      <c r="C18" s="2">
        <v>1.7000000000000001E-4</v>
      </c>
      <c r="D18" s="2">
        <f>SUM(C$6:C18)</f>
        <v>9.7399999999999987E-3</v>
      </c>
      <c r="E18" s="2">
        <f t="shared" si="0"/>
        <v>0.99030728017252756</v>
      </c>
      <c r="F18" s="2">
        <f t="shared" si="1"/>
        <v>9.6927198274724402E-3</v>
      </c>
      <c r="G18" s="2">
        <f t="shared" si="3"/>
        <v>1.700000000000243E-4</v>
      </c>
      <c r="H18" s="15">
        <f t="shared" si="4"/>
        <v>20.433789954337897</v>
      </c>
      <c r="I18" s="14">
        <f t="shared" si="2"/>
        <v>19.406392694063928</v>
      </c>
      <c r="J18" s="9">
        <f>SUM(I$6:I18) * (24*365/10^9)</f>
        <v>9.7400000000000021E-3</v>
      </c>
      <c r="K18" s="14">
        <f t="shared" si="5"/>
        <v>20.4337899543379</v>
      </c>
    </row>
    <row r="19" spans="2:11" x14ac:dyDescent="0.2">
      <c r="B19" s="2">
        <v>14</v>
      </c>
      <c r="C19" s="2">
        <v>2.5999999999999998E-4</v>
      </c>
      <c r="D19" s="2">
        <f>SUM(C$6:C19)</f>
        <v>9.9999999999999985E-3</v>
      </c>
      <c r="E19" s="2">
        <f t="shared" si="0"/>
        <v>0.99004983374916811</v>
      </c>
      <c r="F19" s="2">
        <f t="shared" si="1"/>
        <v>9.9501662508318933E-3</v>
      </c>
      <c r="G19" s="2">
        <f t="shared" si="3"/>
        <v>2.5999999999991308E-4</v>
      </c>
      <c r="H19" s="15">
        <f t="shared" si="4"/>
        <v>20.319634703196346</v>
      </c>
      <c r="I19" s="14">
        <f t="shared" si="2"/>
        <v>29.68036529680365</v>
      </c>
      <c r="J19" s="9">
        <f>SUM(I$6:I19) * (24*365/10^9)</f>
        <v>1.0000000000000002E-2</v>
      </c>
      <c r="K19" s="14">
        <f t="shared" si="5"/>
        <v>20.319634703196346</v>
      </c>
    </row>
    <row r="20" spans="2:11" x14ac:dyDescent="0.2">
      <c r="B20" s="2">
        <v>15</v>
      </c>
      <c r="C20" s="2">
        <v>3.8000000000000002E-4</v>
      </c>
      <c r="D20" s="2">
        <f>SUM(C$6:C20)</f>
        <v>1.0379999999999999E-2</v>
      </c>
      <c r="E20" s="2">
        <f t="shared" si="0"/>
        <v>0.98967368628488794</v>
      </c>
      <c r="F20" s="2">
        <f t="shared" si="1"/>
        <v>1.0326313715112057E-2</v>
      </c>
      <c r="G20" s="2">
        <f t="shared" si="3"/>
        <v>3.8000000000000013E-4</v>
      </c>
      <c r="H20" s="15">
        <f t="shared" si="4"/>
        <v>22.146118721461185</v>
      </c>
      <c r="I20" s="14">
        <f t="shared" si="2"/>
        <v>43.378995433789953</v>
      </c>
      <c r="J20" s="9">
        <f>SUM(I$6:I20) * (24*365/10^9)</f>
        <v>1.0380000000000002E-2</v>
      </c>
      <c r="K20" s="14">
        <f t="shared" si="5"/>
        <v>22.146118721461185</v>
      </c>
    </row>
    <row r="21" spans="2:11" x14ac:dyDescent="0.2">
      <c r="B21" s="2">
        <v>16</v>
      </c>
      <c r="C21" s="2">
        <v>5.1000000000000004E-4</v>
      </c>
      <c r="D21" s="2">
        <f>SUM(C$6:C21)</f>
        <v>1.0889999999999999E-2</v>
      </c>
      <c r="E21" s="2">
        <f t="shared" si="0"/>
        <v>0.98916908139006809</v>
      </c>
      <c r="F21" s="2">
        <f t="shared" si="1"/>
        <v>1.0830918609931905E-2</v>
      </c>
      <c r="G21" s="2">
        <f t="shared" si="3"/>
        <v>5.1000000000004687E-4</v>
      </c>
      <c r="H21" s="15">
        <f t="shared" si="4"/>
        <v>25.684931506849317</v>
      </c>
      <c r="I21" s="14">
        <f t="shared" si="2"/>
        <v>58.219178082191789</v>
      </c>
      <c r="J21" s="9">
        <f>SUM(I$6:I21) * (24*365/10^9)</f>
        <v>1.0890000000000002E-2</v>
      </c>
      <c r="K21" s="14">
        <f t="shared" si="5"/>
        <v>25.684931506849313</v>
      </c>
    </row>
    <row r="22" spans="2:11" x14ac:dyDescent="0.2">
      <c r="B22" s="2">
        <v>17</v>
      </c>
      <c r="C22" s="2">
        <v>6.3000000000000003E-4</v>
      </c>
      <c r="D22" s="2">
        <f>SUM(C$6:C22)</f>
        <v>1.1519999999999999E-2</v>
      </c>
      <c r="E22" s="2">
        <f t="shared" si="0"/>
        <v>0.98854610112817987</v>
      </c>
      <c r="F22" s="2">
        <f t="shared" si="1"/>
        <v>1.1453898871820134E-2</v>
      </c>
      <c r="G22" s="2">
        <f t="shared" si="3"/>
        <v>6.3000000000005239E-4</v>
      </c>
      <c r="H22" s="15">
        <f t="shared" si="4"/>
        <v>30.707762557077633</v>
      </c>
      <c r="I22" s="14">
        <f t="shared" si="2"/>
        <v>71.917808219178085</v>
      </c>
      <c r="J22" s="9">
        <f>SUM(I$6:I22) * (24*365/10^9)</f>
        <v>1.1520000000000002E-2</v>
      </c>
      <c r="K22" s="14">
        <f t="shared" si="5"/>
        <v>30.707762557077626</v>
      </c>
    </row>
    <row r="23" spans="2:11" x14ac:dyDescent="0.2">
      <c r="B23" s="2">
        <v>18</v>
      </c>
      <c r="C23" s="2">
        <v>7.2999999999999996E-4</v>
      </c>
      <c r="D23" s="2">
        <f>SUM(C$6:C23)</f>
        <v>1.2249999999999999E-2</v>
      </c>
      <c r="E23" s="2">
        <f t="shared" si="0"/>
        <v>0.9878247258083831</v>
      </c>
      <c r="F23" s="2">
        <f t="shared" si="1"/>
        <v>1.2175274191616903E-2</v>
      </c>
      <c r="G23" s="2">
        <f t="shared" si="3"/>
        <v>7.2999999999999975E-4</v>
      </c>
      <c r="H23" s="15">
        <f t="shared" si="4"/>
        <v>36.986301369863007</v>
      </c>
      <c r="I23" s="14">
        <f t="shared" si="2"/>
        <v>83.333333333333329</v>
      </c>
      <c r="J23" s="9">
        <f>SUM(I$6:I23) * (24*365/10^9)</f>
        <v>1.2250000000000002E-2</v>
      </c>
      <c r="K23" s="14">
        <f t="shared" si="5"/>
        <v>36.986301369863014</v>
      </c>
    </row>
    <row r="24" spans="2:11" x14ac:dyDescent="0.2">
      <c r="B24" s="2">
        <v>19</v>
      </c>
      <c r="C24" s="2">
        <v>7.9000000000000001E-4</v>
      </c>
      <c r="D24" s="2">
        <f>SUM(C$6:C24)</f>
        <v>1.304E-2</v>
      </c>
      <c r="E24" s="2">
        <f t="shared" si="0"/>
        <v>0.98704465244454354</v>
      </c>
      <c r="F24" s="2">
        <f t="shared" si="1"/>
        <v>1.2955347555456465E-2</v>
      </c>
      <c r="G24" s="2">
        <f t="shared" si="3"/>
        <v>7.8999999999996955E-4</v>
      </c>
      <c r="H24" s="15">
        <f t="shared" si="4"/>
        <v>44.178082191780824</v>
      </c>
      <c r="I24" s="14">
        <f t="shared" si="2"/>
        <v>90.182648401826484</v>
      </c>
      <c r="J24" s="9">
        <f>SUM(I$6:I24) * (24*365/10^9)</f>
        <v>1.3040000000000003E-2</v>
      </c>
      <c r="K24" s="14">
        <f t="shared" si="5"/>
        <v>44.178082191780824</v>
      </c>
    </row>
    <row r="25" spans="2:11" x14ac:dyDescent="0.2">
      <c r="B25" s="2">
        <v>20</v>
      </c>
      <c r="C25" s="2">
        <v>8.4000000000000003E-4</v>
      </c>
      <c r="D25" s="2">
        <f>SUM(C$6:C25)</f>
        <v>1.388E-2</v>
      </c>
      <c r="E25" s="2">
        <f t="shared" si="0"/>
        <v>0.98621588306835972</v>
      </c>
      <c r="F25" s="2">
        <f t="shared" si="1"/>
        <v>1.3784116931640278E-2</v>
      </c>
      <c r="G25" s="2">
        <f t="shared" si="3"/>
        <v>8.4000000000003343E-4</v>
      </c>
      <c r="H25" s="15">
        <f t="shared" si="4"/>
        <v>52.168949771689491</v>
      </c>
      <c r="I25" s="14">
        <f t="shared" si="2"/>
        <v>95.890410958904113</v>
      </c>
      <c r="J25" s="9">
        <f>SUM(I$6:I25) * (24*365/10^9)</f>
        <v>1.3880000000000002E-2</v>
      </c>
      <c r="K25" s="14">
        <f t="shared" si="5"/>
        <v>52.168949771689498</v>
      </c>
    </row>
    <row r="26" spans="2:11" x14ac:dyDescent="0.2">
      <c r="B26" s="2">
        <v>21</v>
      </c>
      <c r="C26" s="2">
        <v>8.8000000000000003E-4</v>
      </c>
      <c r="D26" s="2">
        <f>SUM(C$6:C26)</f>
        <v>1.4760000000000001E-2</v>
      </c>
      <c r="E26" s="2">
        <f t="shared" si="0"/>
        <v>0.98534839484206105</v>
      </c>
      <c r="F26" s="2">
        <f t="shared" si="1"/>
        <v>1.4651605157938952E-2</v>
      </c>
      <c r="G26" s="2">
        <f t="shared" si="3"/>
        <v>8.7999999999999537E-4</v>
      </c>
      <c r="H26" s="15">
        <f t="shared" si="4"/>
        <v>60.730593607305927</v>
      </c>
      <c r="I26" s="14">
        <f t="shared" si="2"/>
        <v>100.4566210045662</v>
      </c>
      <c r="J26" s="9">
        <f>SUM(I$6:I26) * (24*365/10^9)</f>
        <v>1.4760000000000002E-2</v>
      </c>
      <c r="K26" s="14">
        <f t="shared" si="5"/>
        <v>60.730593607305934</v>
      </c>
    </row>
    <row r="27" spans="2:11" x14ac:dyDescent="0.2">
      <c r="B27" s="2">
        <v>22</v>
      </c>
      <c r="C27" s="2">
        <v>9.2000000000000003E-4</v>
      </c>
      <c r="D27" s="2">
        <f>SUM(C$6:C27)</f>
        <v>1.5679999999999999E-2</v>
      </c>
      <c r="E27" s="2">
        <f t="shared" si="0"/>
        <v>0.98444229119039672</v>
      </c>
      <c r="F27" s="2">
        <f t="shared" si="1"/>
        <v>1.5557708809603277E-2</v>
      </c>
      <c r="G27" s="2">
        <f t="shared" si="3"/>
        <v>9.1999999999990353E-4</v>
      </c>
      <c r="H27" s="15">
        <f t="shared" si="4"/>
        <v>69.748858447488573</v>
      </c>
      <c r="I27" s="14">
        <f t="shared" si="2"/>
        <v>105.02283105022831</v>
      </c>
      <c r="J27" s="9">
        <f>SUM(I$6:I27) * (24*365/10^9)</f>
        <v>1.5680000000000003E-2</v>
      </c>
      <c r="K27" s="14">
        <f t="shared" si="5"/>
        <v>69.748858447488587</v>
      </c>
    </row>
    <row r="28" spans="2:11" x14ac:dyDescent="0.2">
      <c r="B28" s="2">
        <v>23</v>
      </c>
      <c r="C28" s="2">
        <v>9.6000000000000002E-4</v>
      </c>
      <c r="D28" s="2">
        <f>SUM(C$6:C28)</f>
        <v>1.6639999999999999E-2</v>
      </c>
      <c r="E28" s="2">
        <f t="shared" si="0"/>
        <v>0.98349768007673455</v>
      </c>
      <c r="F28" s="2">
        <f t="shared" si="1"/>
        <v>1.6502319923265452E-2</v>
      </c>
      <c r="G28" s="2">
        <f t="shared" si="3"/>
        <v>9.6000000000008578E-4</v>
      </c>
      <c r="H28" s="15">
        <f t="shared" si="4"/>
        <v>78.767123287671211</v>
      </c>
      <c r="I28" s="14">
        <f t="shared" si="2"/>
        <v>109.58904109589041</v>
      </c>
      <c r="J28" s="9">
        <f>SUM(I$6:I28) * (24*365/10^9)</f>
        <v>1.6640000000000002E-2</v>
      </c>
      <c r="K28" s="14">
        <f t="shared" si="5"/>
        <v>78.767123287671225</v>
      </c>
    </row>
    <row r="29" spans="2:11" x14ac:dyDescent="0.2">
      <c r="B29" s="2">
        <v>24</v>
      </c>
      <c r="C29" s="2">
        <v>9.7000000000000005E-4</v>
      </c>
      <c r="D29" s="2">
        <f>SUM(C$6:C29)</f>
        <v>1.7609999999999997E-2</v>
      </c>
      <c r="E29" s="2">
        <f t="shared" si="0"/>
        <v>0.98254414986397809</v>
      </c>
      <c r="F29" s="2">
        <f t="shared" si="1"/>
        <v>1.7455850136021911E-2</v>
      </c>
      <c r="G29" s="2">
        <f t="shared" si="3"/>
        <v>9.6999999999992578E-4</v>
      </c>
      <c r="H29" s="15">
        <f t="shared" si="4"/>
        <v>86.872146118721474</v>
      </c>
      <c r="I29" s="14">
        <f t="shared" si="2"/>
        <v>110.73059360730593</v>
      </c>
      <c r="J29" s="9">
        <f>SUM(I$6:I29) * (24*365/10^9)</f>
        <v>1.7610000000000004E-2</v>
      </c>
      <c r="K29" s="14">
        <f t="shared" si="5"/>
        <v>86.87214611872146</v>
      </c>
    </row>
    <row r="30" spans="2:11" x14ac:dyDescent="0.2">
      <c r="B30" s="2">
        <v>25</v>
      </c>
      <c r="C30" s="2">
        <v>9.6000000000000002E-4</v>
      </c>
      <c r="D30" s="2">
        <f>SUM(C$6:C30)</f>
        <v>1.8569999999999996E-2</v>
      </c>
      <c r="E30" s="2">
        <f t="shared" si="0"/>
        <v>0.98160136009160559</v>
      </c>
      <c r="F30" s="2">
        <f t="shared" si="1"/>
        <v>1.839863990839441E-2</v>
      </c>
      <c r="G30" s="2">
        <f t="shared" si="3"/>
        <v>9.6000000000007191E-4</v>
      </c>
      <c r="H30" s="15">
        <f t="shared" si="4"/>
        <v>93.493150684931521</v>
      </c>
      <c r="I30" s="14">
        <f t="shared" si="2"/>
        <v>109.58904109589041</v>
      </c>
      <c r="J30" s="9">
        <f>SUM(I$6:I30) * (24*365/10^9)</f>
        <v>1.8570000000000003E-2</v>
      </c>
      <c r="K30" s="14">
        <f t="shared" si="5"/>
        <v>93.493150684931507</v>
      </c>
    </row>
    <row r="31" spans="2:11" x14ac:dyDescent="0.2">
      <c r="B31" s="2">
        <v>26</v>
      </c>
      <c r="C31" s="2">
        <v>9.5E-4</v>
      </c>
      <c r="D31" s="2">
        <f>SUM(C$6:C31)</f>
        <v>1.9519999999999996E-2</v>
      </c>
      <c r="E31" s="2">
        <f t="shared" si="0"/>
        <v>0.98066928160689892</v>
      </c>
      <c r="F31" s="2">
        <f t="shared" si="1"/>
        <v>1.9330718393101076E-2</v>
      </c>
      <c r="G31" s="2">
        <f t="shared" si="3"/>
        <v>9.4999999999994394E-4</v>
      </c>
      <c r="H31" s="15">
        <f t="shared" si="4"/>
        <v>98.515981735159812</v>
      </c>
      <c r="I31" s="14">
        <f t="shared" si="2"/>
        <v>108.4474885844749</v>
      </c>
      <c r="J31" s="9">
        <f>SUM(I$6:I31) * (24*365/10^9)</f>
        <v>1.9520000000000003E-2</v>
      </c>
      <c r="K31" s="14">
        <f t="shared" si="5"/>
        <v>98.515981735159812</v>
      </c>
    </row>
    <row r="32" spans="2:11" x14ac:dyDescent="0.2">
      <c r="B32" s="2">
        <v>27</v>
      </c>
      <c r="C32" s="2">
        <v>9.5E-4</v>
      </c>
      <c r="D32" s="2">
        <f>SUM(C$6:C32)</f>
        <v>2.0469999999999995E-2</v>
      </c>
      <c r="E32" s="2">
        <f t="shared" si="0"/>
        <v>0.97973808817628538</v>
      </c>
      <c r="F32" s="2">
        <f t="shared" si="1"/>
        <v>2.0261911823714618E-2</v>
      </c>
      <c r="G32" s="2">
        <f t="shared" si="3"/>
        <v>9.5000000000003415E-4</v>
      </c>
      <c r="H32" s="15">
        <f t="shared" si="4"/>
        <v>102.1689497716895</v>
      </c>
      <c r="I32" s="14">
        <f t="shared" si="2"/>
        <v>108.4474885844749</v>
      </c>
      <c r="J32" s="9">
        <f>SUM(I$6:I32) * (24*365/10^9)</f>
        <v>2.0470000000000002E-2</v>
      </c>
      <c r="K32" s="14">
        <f t="shared" si="5"/>
        <v>102.16894977168948</v>
      </c>
    </row>
    <row r="33" spans="2:18" x14ac:dyDescent="0.2">
      <c r="B33" s="2">
        <v>28</v>
      </c>
      <c r="C33" s="2">
        <v>9.6000000000000002E-4</v>
      </c>
      <c r="D33" s="2">
        <f>SUM(C$6:C33)</f>
        <v>2.1429999999999994E-2</v>
      </c>
      <c r="E33" s="2">
        <f t="shared" si="0"/>
        <v>0.97879799093051356</v>
      </c>
      <c r="F33" s="2">
        <f t="shared" si="1"/>
        <v>2.1202009069486438E-2</v>
      </c>
      <c r="G33" s="2">
        <f t="shared" si="3"/>
        <v>9.600000000000268E-4</v>
      </c>
      <c r="H33" s="15">
        <f t="shared" si="4"/>
        <v>104.79452054794521</v>
      </c>
      <c r="I33" s="14">
        <f t="shared" si="2"/>
        <v>109.58904109589041</v>
      </c>
      <c r="J33" s="9">
        <f>SUM(I$6:I33) * (24*365/10^9)</f>
        <v>2.1430000000000001E-2</v>
      </c>
      <c r="K33" s="14">
        <f t="shared" si="5"/>
        <v>104.7945205479452</v>
      </c>
    </row>
    <row r="34" spans="2:18" x14ac:dyDescent="0.2">
      <c r="B34" s="2">
        <v>29</v>
      </c>
      <c r="C34" s="2">
        <v>9.7999999999999997E-4</v>
      </c>
      <c r="D34" s="2">
        <f>SUM(C$6:C34)</f>
        <v>2.2409999999999992E-2</v>
      </c>
      <c r="E34" s="2">
        <f t="shared" si="0"/>
        <v>0.97783923876469503</v>
      </c>
      <c r="F34" s="2">
        <f t="shared" si="1"/>
        <v>2.2160761235304971E-2</v>
      </c>
      <c r="G34" s="2">
        <f t="shared" si="3"/>
        <v>9.8000000000001211E-4</v>
      </c>
      <c r="H34" s="15">
        <f t="shared" si="4"/>
        <v>106.96347031963471</v>
      </c>
      <c r="I34" s="14">
        <f t="shared" si="2"/>
        <v>111.87214611872146</v>
      </c>
      <c r="J34" s="9">
        <f>SUM(I$6:I34) * (24*365/10^9)</f>
        <v>2.2410000000000003E-2</v>
      </c>
      <c r="K34" s="14">
        <f t="shared" si="5"/>
        <v>106.96347031963469</v>
      </c>
    </row>
    <row r="35" spans="2:18" x14ac:dyDescent="0.2">
      <c r="B35" s="2">
        <v>30</v>
      </c>
      <c r="C35" s="2">
        <v>1.0200000000000001E-3</v>
      </c>
      <c r="D35" s="2">
        <f>SUM(C$6:C35)</f>
        <v>2.3429999999999992E-2</v>
      </c>
      <c r="E35" s="2">
        <f t="shared" si="0"/>
        <v>0.97684235124022267</v>
      </c>
      <c r="F35" s="2">
        <f t="shared" si="1"/>
        <v>2.3157648759777327E-2</v>
      </c>
      <c r="G35" s="2">
        <f t="shared" si="3"/>
        <v>1.0199999999999931E-3</v>
      </c>
      <c r="H35" s="15">
        <f t="shared" si="4"/>
        <v>109.01826484018264</v>
      </c>
      <c r="I35" s="14">
        <f t="shared" si="2"/>
        <v>116.43835616438358</v>
      </c>
      <c r="J35" s="9">
        <f>SUM(I$6:I35) * (24*365/10^9)</f>
        <v>2.3430000000000003E-2</v>
      </c>
      <c r="K35" s="14">
        <f t="shared" si="5"/>
        <v>109.01826484018264</v>
      </c>
    </row>
    <row r="36" spans="2:18" x14ac:dyDescent="0.2">
      <c r="B36" s="2">
        <v>31</v>
      </c>
      <c r="C36" s="2">
        <v>1.06E-3</v>
      </c>
      <c r="D36" s="2">
        <f>SUM(C$6:C36)</f>
        <v>2.4489999999999991E-2</v>
      </c>
      <c r="E36" s="2">
        <f t="shared" si="0"/>
        <v>0.97580744694408661</v>
      </c>
      <c r="F36" s="2">
        <f t="shared" si="1"/>
        <v>2.4192553055913391E-2</v>
      </c>
      <c r="G36" s="2">
        <f t="shared" si="3"/>
        <v>1.0599999999999152E-3</v>
      </c>
      <c r="H36" s="15">
        <f t="shared" si="4"/>
        <v>111.07305936073061</v>
      </c>
      <c r="I36" s="14">
        <f t="shared" si="2"/>
        <v>121.00456621004565</v>
      </c>
      <c r="J36" s="9">
        <f>SUM(I$6:I36) * (24*365/10^9)</f>
        <v>2.4490000000000001E-2</v>
      </c>
      <c r="K36" s="14">
        <f t="shared" si="5"/>
        <v>111.0730593607306</v>
      </c>
    </row>
    <row r="37" spans="2:18" x14ac:dyDescent="0.2">
      <c r="B37" s="2">
        <v>32</v>
      </c>
      <c r="C37" s="2">
        <v>1.1100000000000001E-3</v>
      </c>
      <c r="D37" s="2">
        <f>SUM(C$6:C37)</f>
        <v>2.5599999999999991E-2</v>
      </c>
      <c r="E37" s="2">
        <f t="shared" si="0"/>
        <v>0.97472490160179392</v>
      </c>
      <c r="F37" s="2">
        <f t="shared" si="1"/>
        <v>2.5275098398206075E-2</v>
      </c>
      <c r="G37" s="2">
        <f t="shared" si="3"/>
        <v>1.1100000000000623E-3</v>
      </c>
      <c r="H37" s="15">
        <f t="shared" si="4"/>
        <v>113.24200913242009</v>
      </c>
      <c r="I37" s="14">
        <f t="shared" si="2"/>
        <v>126.71232876712331</v>
      </c>
      <c r="J37" s="9">
        <f>SUM(I$6:I37) * (24*365/10^9)</f>
        <v>2.5600000000000001E-2</v>
      </c>
      <c r="K37" s="14">
        <f t="shared" si="5"/>
        <v>113.24200913242009</v>
      </c>
    </row>
    <row r="38" spans="2:18" x14ac:dyDescent="0.2">
      <c r="B38" s="2">
        <v>33</v>
      </c>
      <c r="C38" s="2">
        <v>1.17E-3</v>
      </c>
      <c r="D38" s="2">
        <f>SUM(C$6:C38)</f>
        <v>2.6769999999999992E-2</v>
      </c>
      <c r="E38" s="2">
        <f t="shared" si="0"/>
        <v>0.97358514035726618</v>
      </c>
      <c r="F38" s="2">
        <f t="shared" si="1"/>
        <v>2.6414859642733823E-2</v>
      </c>
      <c r="G38" s="2">
        <f t="shared" si="3"/>
        <v>1.1699999999999593E-3</v>
      </c>
      <c r="H38" s="15">
        <f t="shared" si="4"/>
        <v>115.6392694063927</v>
      </c>
      <c r="I38" s="14">
        <f t="shared" si="2"/>
        <v>133.56164383561645</v>
      </c>
      <c r="J38" s="9">
        <f>SUM(I$6:I38) * (24*365/10^9)</f>
        <v>2.6770000000000002E-2</v>
      </c>
      <c r="K38" s="14">
        <f t="shared" si="5"/>
        <v>115.63926940639271</v>
      </c>
    </row>
    <row r="39" spans="2:18" x14ac:dyDescent="0.2">
      <c r="B39" s="2">
        <v>34</v>
      </c>
      <c r="C39" s="2">
        <v>1.24E-3</v>
      </c>
      <c r="D39" s="2">
        <f>SUM(C$6:C39)</f>
        <v>2.8009999999999993E-2</v>
      </c>
      <c r="E39" s="2">
        <f t="shared" si="0"/>
        <v>0.97237864296619814</v>
      </c>
      <c r="F39" s="2">
        <f t="shared" si="1"/>
        <v>2.7621357033801863E-2</v>
      </c>
      <c r="G39" s="2">
        <f t="shared" si="3"/>
        <v>1.2400000000000189E-3</v>
      </c>
      <c r="H39" s="15">
        <f t="shared" si="4"/>
        <v>118.72146118721463</v>
      </c>
      <c r="I39" s="14">
        <f t="shared" si="2"/>
        <v>141.55251141552512</v>
      </c>
      <c r="J39" s="9">
        <f>SUM(I$6:I39) * (24*365/10^9)</f>
        <v>2.8010000000000004E-2</v>
      </c>
      <c r="K39" s="14">
        <f t="shared" si="5"/>
        <v>118.7214611872146</v>
      </c>
    </row>
    <row r="40" spans="2:18" x14ac:dyDescent="0.2">
      <c r="B40" s="2">
        <v>35</v>
      </c>
      <c r="C40" s="2">
        <v>1.33E-3</v>
      </c>
      <c r="D40" s="2">
        <f>SUM(C$6:C40)</f>
        <v>2.9339999999999995E-2</v>
      </c>
      <c r="E40" s="2">
        <f t="shared" si="0"/>
        <v>0.97108623901019497</v>
      </c>
      <c r="F40" s="2">
        <f t="shared" si="1"/>
        <v>2.8913760989805026E-2</v>
      </c>
      <c r="G40" s="2">
        <f t="shared" si="3"/>
        <v>1.3299999999999701E-3</v>
      </c>
      <c r="H40" s="15">
        <f t="shared" si="4"/>
        <v>122.94520547945204</v>
      </c>
      <c r="I40" s="14">
        <f t="shared" si="2"/>
        <v>151.82648401826484</v>
      </c>
      <c r="J40" s="9">
        <f>SUM(I$6:I40) * (24*365/10^9)</f>
        <v>2.9340000000000001E-2</v>
      </c>
      <c r="K40" s="14">
        <f t="shared" si="5"/>
        <v>122.94520547945206</v>
      </c>
    </row>
    <row r="41" spans="2:18" x14ac:dyDescent="0.2">
      <c r="B41" s="2">
        <v>36</v>
      </c>
      <c r="C41" s="2">
        <v>1.42E-3</v>
      </c>
      <c r="D41" s="2">
        <f>SUM(C$6:C41)</f>
        <v>3.0759999999999996E-2</v>
      </c>
      <c r="E41" s="2">
        <f t="shared" si="0"/>
        <v>0.96970827513669455</v>
      </c>
      <c r="F41" s="2">
        <f t="shared" si="1"/>
        <v>3.0291724863305447E-2</v>
      </c>
      <c r="G41" s="2">
        <f t="shared" si="3"/>
        <v>1.4199999999999838E-3</v>
      </c>
      <c r="H41" s="15">
        <f t="shared" si="4"/>
        <v>128.31050228310502</v>
      </c>
      <c r="I41" s="14">
        <f t="shared" si="2"/>
        <v>162.10045662100458</v>
      </c>
      <c r="J41" s="9">
        <f>SUM(I$6:I41) * (24*365/10^9)</f>
        <v>3.0760000000000003E-2</v>
      </c>
      <c r="K41" s="14">
        <f t="shared" si="5"/>
        <v>128.31050228310505</v>
      </c>
    </row>
    <row r="42" spans="2:18" x14ac:dyDescent="0.2">
      <c r="B42" s="2">
        <v>37</v>
      </c>
      <c r="C42" s="2">
        <v>1.5100000000000001E-3</v>
      </c>
      <c r="D42" s="2">
        <f>SUM(C$6:C42)</f>
        <v>3.2269999999999993E-2</v>
      </c>
      <c r="E42" s="2">
        <f t="shared" si="0"/>
        <v>0.96824512060092416</v>
      </c>
      <c r="F42" s="2">
        <f t="shared" si="1"/>
        <v>3.1754879399075842E-2</v>
      </c>
      <c r="G42" s="2">
        <f t="shared" si="3"/>
        <v>1.5100000000000356E-3</v>
      </c>
      <c r="H42" s="15">
        <f t="shared" si="4"/>
        <v>134.70319634703193</v>
      </c>
      <c r="I42" s="14">
        <f t="shared" si="2"/>
        <v>172.3744292237443</v>
      </c>
      <c r="J42" s="9">
        <f>SUM(I$6:I42) * (24*365/10^9)</f>
        <v>3.227E-2</v>
      </c>
      <c r="K42" s="14">
        <f t="shared" si="5"/>
        <v>134.70319634703196</v>
      </c>
      <c r="M42" s="16" t="s">
        <v>25</v>
      </c>
      <c r="N42" s="16" t="s">
        <v>23</v>
      </c>
      <c r="O42" s="17"/>
      <c r="P42" s="17"/>
      <c r="Q42" s="17"/>
      <c r="R42" s="17"/>
    </row>
    <row r="43" spans="2:18" x14ac:dyDescent="0.2">
      <c r="B43" s="2">
        <v>38</v>
      </c>
      <c r="C43" s="2">
        <v>1.6100000000000001E-3</v>
      </c>
      <c r="D43" s="2">
        <f>SUM(C$6:C43)</f>
        <v>3.3879999999999993E-2</v>
      </c>
      <c r="E43" s="2">
        <f t="shared" si="0"/>
        <v>0.96668750017765637</v>
      </c>
      <c r="F43" s="2">
        <f t="shared" si="1"/>
        <v>3.3312499822343633E-2</v>
      </c>
      <c r="G43" s="2">
        <f t="shared" si="3"/>
        <v>1.6100000000000142E-3</v>
      </c>
      <c r="H43" s="15">
        <f t="shared" si="4"/>
        <v>142.1232876712329</v>
      </c>
      <c r="I43" s="14">
        <f t="shared" si="2"/>
        <v>183.78995433789956</v>
      </c>
      <c r="J43" s="9">
        <f>SUM(I$6:I43) * (24*365/10^9)</f>
        <v>3.388E-2</v>
      </c>
      <c r="K43" s="14">
        <f t="shared" si="5"/>
        <v>142.1232876712329</v>
      </c>
      <c r="M43" s="18" t="s">
        <v>26</v>
      </c>
      <c r="N43" s="15">
        <f>H20</f>
        <v>22.146118721461185</v>
      </c>
      <c r="O43" s="18"/>
    </row>
    <row r="44" spans="2:18" x14ac:dyDescent="0.2">
      <c r="B44" s="2">
        <v>39</v>
      </c>
      <c r="C44" s="2">
        <v>1.73E-3</v>
      </c>
      <c r="D44" s="2">
        <f>SUM(C$6:C44)</f>
        <v>3.5609999999999996E-2</v>
      </c>
      <c r="E44" s="2">
        <f t="shared" si="0"/>
        <v>0.96501657656801365</v>
      </c>
      <c r="F44" s="2">
        <f t="shared" si="1"/>
        <v>3.4983423431986349E-2</v>
      </c>
      <c r="G44" s="2">
        <f t="shared" si="3"/>
        <v>1.7299999999999607E-3</v>
      </c>
      <c r="H44" s="15">
        <f t="shared" si="4"/>
        <v>150.68493150684935</v>
      </c>
      <c r="I44" s="14">
        <f t="shared" si="2"/>
        <v>197.48858447488584</v>
      </c>
      <c r="J44" s="9">
        <f>SUM(I$6:I44) * (24*365/10^9)</f>
        <v>3.5610000000000003E-2</v>
      </c>
      <c r="K44" s="14">
        <f t="shared" si="5"/>
        <v>150.68493150684932</v>
      </c>
      <c r="M44" s="18" t="s">
        <v>27</v>
      </c>
      <c r="N44" s="15">
        <f>H85</f>
        <v>4310.9589041095896</v>
      </c>
      <c r="O44" s="18"/>
    </row>
    <row r="45" spans="2:18" x14ac:dyDescent="0.2">
      <c r="B45" s="2">
        <v>40</v>
      </c>
      <c r="C45" s="2">
        <v>1.8699999999999999E-3</v>
      </c>
      <c r="D45" s="2">
        <f>SUM(C$6:C45)</f>
        <v>3.7479999999999992E-2</v>
      </c>
      <c r="E45" s="2">
        <f t="shared" si="0"/>
        <v>0.96321368180181632</v>
      </c>
      <c r="F45" s="2">
        <f t="shared" si="1"/>
        <v>3.6786318198183676E-2</v>
      </c>
      <c r="G45" s="2">
        <f t="shared" si="3"/>
        <v>1.8700000000000661E-3</v>
      </c>
      <c r="H45" s="15">
        <f t="shared" si="4"/>
        <v>160.38812785388129</v>
      </c>
      <c r="I45" s="14">
        <f t="shared" si="2"/>
        <v>213.47031963470317</v>
      </c>
      <c r="J45" s="9">
        <f>SUM(I$6:I45) * (24*365/10^9)</f>
        <v>3.7479999999999999E-2</v>
      </c>
      <c r="K45" s="14">
        <f t="shared" si="5"/>
        <v>160.38812785388129</v>
      </c>
      <c r="M45" s="18" t="s">
        <v>28</v>
      </c>
      <c r="N45" s="15">
        <f>H105</f>
        <v>24116.095890410954</v>
      </c>
      <c r="O45" s="18"/>
    </row>
    <row r="46" spans="2:18" x14ac:dyDescent="0.2">
      <c r="B46" s="2">
        <v>41</v>
      </c>
      <c r="C46" s="2">
        <v>2.0100000000000001E-3</v>
      </c>
      <c r="D46" s="2">
        <f>SUM(C$6:C46)</f>
        <v>3.948999999999999E-2</v>
      </c>
      <c r="E46" s="2">
        <f t="shared" si="0"/>
        <v>0.96127956673820181</v>
      </c>
      <c r="F46" s="2">
        <f t="shared" si="1"/>
        <v>3.8720433261798193E-2</v>
      </c>
      <c r="G46" s="2">
        <f t="shared" si="3"/>
        <v>2.0099999999999424E-3</v>
      </c>
      <c r="H46" s="15">
        <f t="shared" si="4"/>
        <v>171.23287671232879</v>
      </c>
      <c r="I46" s="14">
        <f t="shared" si="2"/>
        <v>229.45205479452056</v>
      </c>
      <c r="J46" s="9">
        <f>SUM(I$6:I46) * (24*365/10^9)</f>
        <v>3.9489999999999997E-2</v>
      </c>
      <c r="K46" s="14">
        <f t="shared" si="5"/>
        <v>171.23287671232876</v>
      </c>
      <c r="M46" s="18" t="s">
        <v>29</v>
      </c>
      <c r="N46" s="15">
        <f>H6</f>
        <v>4270.4109589041091</v>
      </c>
      <c r="O46" s="18"/>
    </row>
    <row r="47" spans="2:18" x14ac:dyDescent="0.2">
      <c r="B47" s="2">
        <v>42</v>
      </c>
      <c r="C47" s="2">
        <v>2.1700000000000001E-3</v>
      </c>
      <c r="D47" s="2">
        <f>SUM(C$6:C47)</f>
        <v>4.1659999999999989E-2</v>
      </c>
      <c r="E47" s="2">
        <f t="shared" si="0"/>
        <v>0.9591958517268343</v>
      </c>
      <c r="F47" s="2">
        <f t="shared" si="1"/>
        <v>4.0804148273165697E-2</v>
      </c>
      <c r="G47" s="2">
        <f t="shared" si="3"/>
        <v>2.1700000000000122E-3</v>
      </c>
      <c r="H47" s="15">
        <f t="shared" si="4"/>
        <v>183.33333333333331</v>
      </c>
      <c r="I47" s="14">
        <f t="shared" si="2"/>
        <v>247.71689497716898</v>
      </c>
      <c r="J47" s="9">
        <f>SUM(I$6:I47) * (24*365/10^9)</f>
        <v>4.1659999999999996E-2</v>
      </c>
      <c r="K47" s="14">
        <f t="shared" si="5"/>
        <v>183.33333333333334</v>
      </c>
    </row>
    <row r="48" spans="2:18" x14ac:dyDescent="0.2">
      <c r="B48" s="2">
        <v>43</v>
      </c>
      <c r="C48" s="2">
        <v>2.3400000000000001E-3</v>
      </c>
      <c r="D48" s="2">
        <f>SUM(C$6:C48)</f>
        <v>4.3999999999999991E-2</v>
      </c>
      <c r="E48" s="2">
        <f t="shared" si="0"/>
        <v>0.95695395747304668</v>
      </c>
      <c r="F48" s="2">
        <f t="shared" si="1"/>
        <v>4.3046042526953321E-2</v>
      </c>
      <c r="G48" s="2">
        <f t="shared" si="3"/>
        <v>2.3400000000000157E-3</v>
      </c>
      <c r="H48" s="15">
        <f t="shared" si="4"/>
        <v>196.68949771689498</v>
      </c>
      <c r="I48" s="14">
        <f t="shared" si="2"/>
        <v>267.1232876712329</v>
      </c>
      <c r="J48" s="9">
        <f>SUM(I$6:I48) * (24*365/10^9)</f>
        <v>4.3999999999999991E-2</v>
      </c>
      <c r="K48" s="14">
        <f t="shared" si="5"/>
        <v>196.689497716895</v>
      </c>
    </row>
    <row r="49" spans="2:11" x14ac:dyDescent="0.2">
      <c r="B49" s="2">
        <v>44</v>
      </c>
      <c r="C49" s="2">
        <v>2.5300000000000001E-3</v>
      </c>
      <c r="D49" s="2">
        <f>SUM(C$6:C49)</f>
        <v>4.6529999999999988E-2</v>
      </c>
      <c r="E49" s="2">
        <f t="shared" si="0"/>
        <v>0.95453592406270305</v>
      </c>
      <c r="F49" s="2">
        <f t="shared" si="1"/>
        <v>4.5464075937296955E-2</v>
      </c>
      <c r="G49" s="2">
        <f t="shared" si="3"/>
        <v>2.529999999999942E-3</v>
      </c>
      <c r="H49" s="15">
        <f t="shared" si="4"/>
        <v>211.41552511415523</v>
      </c>
      <c r="I49" s="14">
        <f t="shared" si="2"/>
        <v>288.81278538812785</v>
      </c>
      <c r="J49" s="9">
        <f>SUM(I$6:I49) * (24*365/10^9)</f>
        <v>4.6529999999999995E-2</v>
      </c>
      <c r="K49" s="14">
        <f t="shared" si="5"/>
        <v>211.41552511415526</v>
      </c>
    </row>
    <row r="50" spans="2:11" x14ac:dyDescent="0.2">
      <c r="B50" s="2">
        <v>45</v>
      </c>
      <c r="C50" s="2">
        <v>2.7399999999999998E-3</v>
      </c>
      <c r="D50" s="2">
        <f>SUM(C$6:C50)</f>
        <v>4.9269999999999987E-2</v>
      </c>
      <c r="E50" s="2">
        <f t="shared" si="0"/>
        <v>0.95192407549736502</v>
      </c>
      <c r="F50" s="2">
        <f t="shared" si="1"/>
        <v>4.8075924502634981E-2</v>
      </c>
      <c r="G50" s="2">
        <f t="shared" si="3"/>
        <v>2.7400000000000549E-3</v>
      </c>
      <c r="H50" s="15">
        <f t="shared" si="4"/>
        <v>227.51141552511416</v>
      </c>
      <c r="I50" s="14">
        <f t="shared" si="2"/>
        <v>312.78538812785382</v>
      </c>
      <c r="J50" s="9">
        <f>SUM(I$6:I50) * (24*365/10^9)</f>
        <v>4.9269999999999994E-2</v>
      </c>
      <c r="K50" s="14">
        <f t="shared" si="5"/>
        <v>227.51141552511416</v>
      </c>
    </row>
    <row r="51" spans="2:11" x14ac:dyDescent="0.2">
      <c r="B51" s="2">
        <v>46</v>
      </c>
      <c r="C51" s="2">
        <v>2.99E-3</v>
      </c>
      <c r="D51" s="2">
        <f>SUM(C$6:C51)</f>
        <v>5.2259999999999987E-2</v>
      </c>
      <c r="E51" s="2">
        <f t="shared" si="0"/>
        <v>0.94908207342204542</v>
      </c>
      <c r="F51" s="2">
        <f t="shared" si="1"/>
        <v>5.0917926577954575E-2</v>
      </c>
      <c r="G51" s="2">
        <f t="shared" si="3"/>
        <v>2.9899999999999927E-3</v>
      </c>
      <c r="H51" s="15">
        <f t="shared" si="4"/>
        <v>245.43378995433793</v>
      </c>
      <c r="I51" s="14">
        <f t="shared" si="2"/>
        <v>341.32420091324201</v>
      </c>
      <c r="J51" s="9">
        <f>SUM(I$6:I51) * (24*365/10^9)</f>
        <v>5.2259999999999994E-2</v>
      </c>
      <c r="K51" s="14">
        <f t="shared" si="5"/>
        <v>245.43378995433787</v>
      </c>
    </row>
    <row r="52" spans="2:11" x14ac:dyDescent="0.2">
      <c r="B52" s="2">
        <v>47</v>
      </c>
      <c r="C52" s="2">
        <v>3.2499999999999999E-3</v>
      </c>
      <c r="D52" s="2">
        <f>SUM(C$6:C52)</f>
        <v>5.550999999999999E-2</v>
      </c>
      <c r="E52" s="2">
        <f t="shared" si="0"/>
        <v>0.94600256359749835</v>
      </c>
      <c r="F52" s="2">
        <f t="shared" si="1"/>
        <v>5.3997436402501653E-2</v>
      </c>
      <c r="G52" s="2">
        <f t="shared" si="3"/>
        <v>3.2500000000000515E-3</v>
      </c>
      <c r="H52" s="15">
        <f t="shared" si="4"/>
        <v>265.29680365296804</v>
      </c>
      <c r="I52" s="14">
        <f t="shared" si="2"/>
        <v>371.00456621004565</v>
      </c>
      <c r="J52" s="9">
        <f>SUM(I$6:I52) * (24*365/10^9)</f>
        <v>5.5509999999999997E-2</v>
      </c>
      <c r="K52" s="14">
        <f t="shared" si="5"/>
        <v>265.29680365296804</v>
      </c>
    </row>
    <row r="53" spans="2:11" x14ac:dyDescent="0.2">
      <c r="B53" s="2">
        <v>48</v>
      </c>
      <c r="C53" s="2">
        <v>3.5300000000000002E-3</v>
      </c>
      <c r="D53" s="2">
        <f>SUM(C$6:C53)</f>
        <v>5.9039999999999988E-2</v>
      </c>
      <c r="E53" s="2">
        <f t="shared" si="0"/>
        <v>0.9426690616404888</v>
      </c>
      <c r="F53" s="2">
        <f t="shared" si="1"/>
        <v>5.7330938359511197E-2</v>
      </c>
      <c r="G53" s="2">
        <f t="shared" si="3"/>
        <v>3.5299999999999915E-3</v>
      </c>
      <c r="H53" s="15">
        <f t="shared" si="4"/>
        <v>287.21461187214612</v>
      </c>
      <c r="I53" s="14">
        <f t="shared" si="2"/>
        <v>402.96803652968038</v>
      </c>
      <c r="J53" s="9">
        <f>SUM(I$6:I53) * (24*365/10^9)</f>
        <v>5.9039999999999995E-2</v>
      </c>
      <c r="K53" s="14">
        <f t="shared" si="5"/>
        <v>287.21461187214607</v>
      </c>
    </row>
    <row r="54" spans="2:11" x14ac:dyDescent="0.2">
      <c r="B54" s="2">
        <v>49</v>
      </c>
      <c r="C54" s="2">
        <v>3.81E-3</v>
      </c>
      <c r="D54" s="2">
        <f>SUM(C$6:C54)</f>
        <v>6.2849999999999989E-2</v>
      </c>
      <c r="E54" s="2">
        <f t="shared" si="0"/>
        <v>0.93908432577382883</v>
      </c>
      <c r="F54" s="2">
        <f t="shared" si="1"/>
        <v>6.0915674226171168E-2</v>
      </c>
      <c r="G54" s="2">
        <f t="shared" si="3"/>
        <v>3.8100000000000009E-3</v>
      </c>
      <c r="H54" s="15">
        <f t="shared" si="4"/>
        <v>310.95890410958901</v>
      </c>
      <c r="I54" s="14">
        <f t="shared" si="2"/>
        <v>434.93150684931504</v>
      </c>
      <c r="J54" s="9">
        <f>SUM(I$6:I54) * (24*365/10^9)</f>
        <v>6.2849999999999989E-2</v>
      </c>
      <c r="K54" s="14">
        <f t="shared" si="5"/>
        <v>310.95890410958907</v>
      </c>
    </row>
    <row r="55" spans="2:11" x14ac:dyDescent="0.2">
      <c r="B55" s="2">
        <v>50</v>
      </c>
      <c r="C55" s="2">
        <v>4.0899999999999999E-3</v>
      </c>
      <c r="D55" s="2">
        <f>SUM(C$6:C55)</f>
        <v>6.6939999999999986E-2</v>
      </c>
      <c r="E55" s="2">
        <f t="shared" si="0"/>
        <v>0.93525131473224177</v>
      </c>
      <c r="F55" s="2">
        <f t="shared" si="1"/>
        <v>6.4748685267758233E-2</v>
      </c>
      <c r="G55" s="2">
        <f t="shared" si="3"/>
        <v>4.0899999999999964E-3</v>
      </c>
      <c r="H55" s="15">
        <f t="shared" si="4"/>
        <v>336.30136986301363</v>
      </c>
      <c r="I55" s="14">
        <f t="shared" si="2"/>
        <v>466.89497716894977</v>
      </c>
      <c r="J55" s="9">
        <f>SUM(I$6:I55) * (24*365/10^9)</f>
        <v>6.6939999999999986E-2</v>
      </c>
      <c r="K55" s="14">
        <f t="shared" si="5"/>
        <v>336.30136986301375</v>
      </c>
    </row>
    <row r="56" spans="2:11" x14ac:dyDescent="0.2">
      <c r="B56" s="2">
        <v>51</v>
      </c>
      <c r="C56" s="2">
        <v>4.3899999999999998E-3</v>
      </c>
      <c r="D56" s="2">
        <f>SUM(C$6:C56)</f>
        <v>7.1329999999999991E-2</v>
      </c>
      <c r="E56" s="2">
        <f t="shared" si="0"/>
        <v>0.93115456041571154</v>
      </c>
      <c r="F56" s="2">
        <f t="shared" si="1"/>
        <v>6.8845439584288459E-2</v>
      </c>
      <c r="G56" s="2">
        <f t="shared" si="3"/>
        <v>4.3899999999999217E-3</v>
      </c>
      <c r="H56" s="15">
        <f t="shared" si="4"/>
        <v>363.47031963470323</v>
      </c>
      <c r="I56" s="14">
        <f t="shared" si="2"/>
        <v>501.14155251141551</v>
      </c>
      <c r="J56" s="9">
        <f>SUM(I$6:I56) * (24*365/10^9)</f>
        <v>7.1329999999999991E-2</v>
      </c>
      <c r="K56" s="14">
        <f t="shared" si="5"/>
        <v>363.47031963470329</v>
      </c>
    </row>
    <row r="57" spans="2:11" x14ac:dyDescent="0.2">
      <c r="B57" s="2">
        <v>52</v>
      </c>
      <c r="C57" s="2">
        <v>4.7299999999999998E-3</v>
      </c>
      <c r="D57" s="2">
        <f>SUM(C$6:C57)</f>
        <v>7.6059999999999989E-2</v>
      </c>
      <c r="E57" s="2">
        <f t="shared" si="0"/>
        <v>0.92676059925522447</v>
      </c>
      <c r="F57" s="2">
        <f t="shared" si="1"/>
        <v>7.3239400744775529E-2</v>
      </c>
      <c r="G57" s="2">
        <f t="shared" si="3"/>
        <v>4.7300000000000675E-3</v>
      </c>
      <c r="H57" s="15">
        <f t="shared" si="4"/>
        <v>392.69406392694066</v>
      </c>
      <c r="I57" s="14">
        <f t="shared" si="2"/>
        <v>539.95433789954336</v>
      </c>
      <c r="J57" s="9">
        <f>SUM(I$6:I57) * (24*365/10^9)</f>
        <v>7.6059999999999989E-2</v>
      </c>
      <c r="K57" s="14">
        <f t="shared" si="5"/>
        <v>392.69406392694066</v>
      </c>
    </row>
    <row r="58" spans="2:11" x14ac:dyDescent="0.2">
      <c r="B58" s="2">
        <v>53</v>
      </c>
      <c r="C58" s="2">
        <v>5.1200000000000004E-3</v>
      </c>
      <c r="D58" s="2">
        <f>SUM(C$6:C58)</f>
        <v>8.1179999999999988E-2</v>
      </c>
      <c r="E58" s="2">
        <f t="shared" si="0"/>
        <v>0.92202771151878948</v>
      </c>
      <c r="F58" s="2">
        <f t="shared" si="1"/>
        <v>7.7972288481210517E-2</v>
      </c>
      <c r="G58" s="2">
        <f t="shared" si="3"/>
        <v>5.1200000000000134E-3</v>
      </c>
      <c r="H58" s="15">
        <f t="shared" si="4"/>
        <v>424.42922374429224</v>
      </c>
      <c r="I58" s="14">
        <f t="shared" si="2"/>
        <v>584.474885844749</v>
      </c>
      <c r="J58" s="9">
        <f>SUM(I$6:I58) * (24*365/10^9)</f>
        <v>8.1179999999999988E-2</v>
      </c>
      <c r="K58" s="14">
        <f t="shared" si="5"/>
        <v>424.42922374429224</v>
      </c>
    </row>
    <row r="59" spans="2:11" x14ac:dyDescent="0.2">
      <c r="B59" s="2">
        <v>54</v>
      </c>
      <c r="C59" s="2">
        <v>5.5700000000000003E-3</v>
      </c>
      <c r="D59" s="2">
        <f>SUM(C$6:C59)</f>
        <v>8.6749999999999994E-2</v>
      </c>
      <c r="E59" s="2">
        <f t="shared" si="0"/>
        <v>0.91690629355560715</v>
      </c>
      <c r="F59" s="2">
        <f t="shared" si="1"/>
        <v>8.3093706444392845E-2</v>
      </c>
      <c r="G59" s="2">
        <f t="shared" si="3"/>
        <v>5.5699999999999639E-3</v>
      </c>
      <c r="H59" s="15">
        <f t="shared" si="4"/>
        <v>459.13242009132415</v>
      </c>
      <c r="I59" s="14">
        <f t="shared" si="2"/>
        <v>635.84474885844747</v>
      </c>
      <c r="J59" s="9">
        <f>SUM(I$6:I59) * (24*365/10^9)</f>
        <v>8.6749999999999994E-2</v>
      </c>
      <c r="K59" s="14">
        <f t="shared" si="5"/>
        <v>459.13242009132426</v>
      </c>
    </row>
    <row r="60" spans="2:11" x14ac:dyDescent="0.2">
      <c r="B60" s="2">
        <v>55</v>
      </c>
      <c r="C60" s="2">
        <v>6.1000000000000004E-3</v>
      </c>
      <c r="D60" s="2">
        <f>SUM(C$6:C60)</f>
        <v>9.2849999999999988E-2</v>
      </c>
      <c r="E60" s="2">
        <f t="shared" si="0"/>
        <v>0.91133018957262446</v>
      </c>
      <c r="F60" s="2">
        <f t="shared" si="1"/>
        <v>8.8669810427375539E-2</v>
      </c>
      <c r="G60" s="2">
        <f t="shared" si="3"/>
        <v>6.0999999999999666E-3</v>
      </c>
      <c r="H60" s="15">
        <f t="shared" si="4"/>
        <v>497.48858447488584</v>
      </c>
      <c r="I60" s="14">
        <f t="shared" si="2"/>
        <v>696.34703196347039</v>
      </c>
      <c r="J60" s="9">
        <f>SUM(I$6:I60) * (24*365/10^9)</f>
        <v>9.2850000000000002E-2</v>
      </c>
      <c r="K60" s="14">
        <f t="shared" si="5"/>
        <v>497.48858447488584</v>
      </c>
    </row>
    <row r="61" spans="2:11" x14ac:dyDescent="0.2">
      <c r="B61" s="2">
        <v>56</v>
      </c>
      <c r="C61" s="2">
        <v>6.7299999999999999E-3</v>
      </c>
      <c r="D61" s="2">
        <f>SUM(C$6:C61)</f>
        <v>9.9579999999999988E-2</v>
      </c>
      <c r="E61" s="2">
        <f t="shared" si="0"/>
        <v>0.90521752956936907</v>
      </c>
      <c r="F61" s="2">
        <f t="shared" si="1"/>
        <v>9.4782470430630927E-2</v>
      </c>
      <c r="G61" s="2">
        <f t="shared" si="3"/>
        <v>6.7300000000000137E-3</v>
      </c>
      <c r="H61" s="15">
        <f t="shared" si="4"/>
        <v>540.18264840182633</v>
      </c>
      <c r="I61" s="14">
        <f t="shared" si="2"/>
        <v>768.26484018264841</v>
      </c>
      <c r="J61" s="9">
        <f>SUM(I$6:I61) * (24*365/10^9)</f>
        <v>9.9580000000000002E-2</v>
      </c>
      <c r="K61" s="14">
        <f t="shared" si="5"/>
        <v>540.18264840182644</v>
      </c>
    </row>
    <row r="62" spans="2:11" x14ac:dyDescent="0.2">
      <c r="B62" s="2">
        <v>57</v>
      </c>
      <c r="C62" s="2">
        <v>7.4200000000000004E-3</v>
      </c>
      <c r="D62" s="2">
        <f>SUM(C$6:C62)</f>
        <v>0.10699999999999998</v>
      </c>
      <c r="E62" s="2">
        <f t="shared" si="0"/>
        <v>0.8985256729903055</v>
      </c>
      <c r="F62" s="2">
        <f t="shared" si="1"/>
        <v>0.1014743270096945</v>
      </c>
      <c r="G62" s="2">
        <f t="shared" si="3"/>
        <v>7.4200000000000654E-3</v>
      </c>
      <c r="H62" s="15">
        <f t="shared" si="4"/>
        <v>587.78538812785382</v>
      </c>
      <c r="I62" s="14">
        <f t="shared" si="2"/>
        <v>847.03196347031974</v>
      </c>
      <c r="J62" s="9">
        <f>SUM(I$6:I62) * (24*365/10^9)</f>
        <v>0.107</v>
      </c>
      <c r="K62" s="14">
        <f t="shared" si="5"/>
        <v>587.78538812785393</v>
      </c>
    </row>
    <row r="63" spans="2:11" x14ac:dyDescent="0.2">
      <c r="B63" s="2">
        <v>58</v>
      </c>
      <c r="C63" s="2">
        <v>8.1600000000000006E-3</v>
      </c>
      <c r="D63" s="2">
        <f>SUM(C$6:C63)</f>
        <v>0.11515999999999998</v>
      </c>
      <c r="E63" s="2">
        <f t="shared" si="0"/>
        <v>0.8912235367326844</v>
      </c>
      <c r="F63" s="2">
        <f t="shared" si="1"/>
        <v>0.1087764632673156</v>
      </c>
      <c r="G63" s="2">
        <f t="shared" si="3"/>
        <v>8.1600000000000006E-3</v>
      </c>
      <c r="H63" s="15">
        <f t="shared" si="4"/>
        <v>640.63926940639271</v>
      </c>
      <c r="I63" s="14">
        <f t="shared" si="2"/>
        <v>931.50684931506862</v>
      </c>
      <c r="J63" s="9">
        <f>SUM(I$6:I63) * (24*365/10^9)</f>
        <v>0.11516</v>
      </c>
      <c r="K63" s="14">
        <f t="shared" si="5"/>
        <v>640.63926940639271</v>
      </c>
    </row>
    <row r="64" spans="2:11" x14ac:dyDescent="0.2">
      <c r="B64" s="2">
        <v>59</v>
      </c>
      <c r="C64" s="2">
        <v>8.9200000000000008E-3</v>
      </c>
      <c r="D64" s="2">
        <f>SUM(C$6:C64)</f>
        <v>0.12407999999999998</v>
      </c>
      <c r="E64" s="2">
        <f t="shared" si="0"/>
        <v>0.88330917332222036</v>
      </c>
      <c r="F64" s="2">
        <f t="shared" si="1"/>
        <v>0.11669082667777964</v>
      </c>
      <c r="G64" s="2">
        <f t="shared" si="3"/>
        <v>8.9199999999999696E-3</v>
      </c>
      <c r="H64" s="15">
        <f t="shared" si="4"/>
        <v>698.97260273972609</v>
      </c>
      <c r="I64" s="14">
        <f t="shared" si="2"/>
        <v>1018.2648401826484</v>
      </c>
      <c r="J64" s="9">
        <f>SUM(I$6:I64) * (24*365/10^9)</f>
        <v>0.12408</v>
      </c>
      <c r="K64" s="14">
        <f t="shared" si="5"/>
        <v>698.97260273972609</v>
      </c>
    </row>
    <row r="65" spans="2:11" x14ac:dyDescent="0.2">
      <c r="B65" s="2">
        <v>60</v>
      </c>
      <c r="C65" s="2">
        <v>9.7099999999999999E-3</v>
      </c>
      <c r="D65" s="2">
        <f>SUM(C$6:C65)</f>
        <v>0.13378999999999999</v>
      </c>
      <c r="E65" s="2">
        <f t="shared" si="0"/>
        <v>0.87477374780296169</v>
      </c>
      <c r="F65" s="2">
        <f t="shared" si="1"/>
        <v>0.12522625219703831</v>
      </c>
      <c r="G65" s="2">
        <f t="shared" si="3"/>
        <v>9.7099999999999548E-3</v>
      </c>
      <c r="H65" s="15">
        <f t="shared" si="4"/>
        <v>763.12785388127872</v>
      </c>
      <c r="I65" s="14">
        <f t="shared" si="2"/>
        <v>1108.447488584475</v>
      </c>
      <c r="J65" s="9">
        <f>SUM(I$6:I65) * (24*365/10^9)</f>
        <v>0.13378999999999999</v>
      </c>
      <c r="K65" s="14">
        <f t="shared" si="5"/>
        <v>763.12785388127861</v>
      </c>
    </row>
    <row r="66" spans="2:11" x14ac:dyDescent="0.2">
      <c r="B66" s="2">
        <v>61</v>
      </c>
      <c r="C66" s="2">
        <v>1.0580000000000001E-2</v>
      </c>
      <c r="D66" s="2">
        <f>SUM(C$6:C66)</f>
        <v>0.14437</v>
      </c>
      <c r="E66" s="2">
        <f t="shared" si="0"/>
        <v>0.86556742885513016</v>
      </c>
      <c r="F66" s="2">
        <f t="shared" si="1"/>
        <v>0.13443257114486984</v>
      </c>
      <c r="G66" s="2">
        <f t="shared" si="3"/>
        <v>1.0580000000000062E-2</v>
      </c>
      <c r="H66" s="15">
        <f t="shared" si="4"/>
        <v>833.78995433789964</v>
      </c>
      <c r="I66" s="14">
        <f t="shared" si="2"/>
        <v>1207.7625570776256</v>
      </c>
      <c r="J66" s="9">
        <f>SUM(I$6:I66) * (24*365/10^9)</f>
        <v>0.14437</v>
      </c>
      <c r="K66" s="14">
        <f t="shared" si="5"/>
        <v>833.78995433789953</v>
      </c>
    </row>
    <row r="67" spans="2:11" x14ac:dyDescent="0.2">
      <c r="B67" s="2">
        <v>62</v>
      </c>
      <c r="C67" s="2">
        <v>1.157E-2</v>
      </c>
      <c r="D67" s="2">
        <f>SUM(C$6:C67)</f>
        <v>0.15594</v>
      </c>
      <c r="E67" s="2">
        <f t="shared" si="0"/>
        <v>0.85561052546247807</v>
      </c>
      <c r="F67" s="2">
        <f t="shared" si="1"/>
        <v>0.14438947453752193</v>
      </c>
      <c r="G67" s="2">
        <f t="shared" si="3"/>
        <v>1.1569999999999997E-2</v>
      </c>
      <c r="H67" s="15">
        <f t="shared" si="4"/>
        <v>911.8721461187215</v>
      </c>
      <c r="I67" s="14">
        <f t="shared" si="2"/>
        <v>1320.7762557077626</v>
      </c>
      <c r="J67" s="9">
        <f>SUM(I$6:I67) * (24*365/10^9)</f>
        <v>0.15594</v>
      </c>
      <c r="K67" s="14">
        <f t="shared" si="5"/>
        <v>911.8721461187215</v>
      </c>
    </row>
    <row r="68" spans="2:11" x14ac:dyDescent="0.2">
      <c r="B68" s="2">
        <v>63</v>
      </c>
      <c r="C68" s="2">
        <v>1.265E-2</v>
      </c>
      <c r="D68" s="2">
        <f>SUM(C$6:C68)</f>
        <v>0.16858999999999999</v>
      </c>
      <c r="E68" s="2">
        <f t="shared" si="0"/>
        <v>0.8448552230270977</v>
      </c>
      <c r="F68" s="2">
        <f t="shared" si="1"/>
        <v>0.1551447769729023</v>
      </c>
      <c r="G68" s="2">
        <f t="shared" si="3"/>
        <v>1.2649999999999911E-2</v>
      </c>
      <c r="H68" s="15">
        <f t="shared" si="4"/>
        <v>997.83105022831035</v>
      </c>
      <c r="I68" s="14">
        <f t="shared" si="2"/>
        <v>1444.0639269406392</v>
      </c>
      <c r="J68" s="9">
        <f>SUM(I$6:I68) * (24*365/10^9)</f>
        <v>0.16858999999999999</v>
      </c>
      <c r="K68" s="14">
        <f t="shared" si="5"/>
        <v>997.83105022831046</v>
      </c>
    </row>
    <row r="69" spans="2:11" x14ac:dyDescent="0.2">
      <c r="B69" s="2">
        <v>64</v>
      </c>
      <c r="C69" s="2">
        <v>1.383E-2</v>
      </c>
      <c r="D69" s="2">
        <f>SUM(C$6:C69)</f>
        <v>0.18242</v>
      </c>
      <c r="E69" s="2">
        <f t="shared" si="0"/>
        <v>0.8332513013661067</v>
      </c>
      <c r="F69" s="2">
        <f t="shared" si="1"/>
        <v>0.1667486986338933</v>
      </c>
      <c r="G69" s="2">
        <f t="shared" si="3"/>
        <v>1.3830000000000064E-2</v>
      </c>
      <c r="H69" s="15">
        <f t="shared" si="4"/>
        <v>1092.1232876712327</v>
      </c>
      <c r="I69" s="14">
        <f t="shared" si="2"/>
        <v>1578.7671232876714</v>
      </c>
      <c r="J69" s="9">
        <f>SUM(I$6:I69) * (24*365/10^9)</f>
        <v>0.18242</v>
      </c>
      <c r="K69" s="14">
        <f t="shared" si="5"/>
        <v>1092.1232876712329</v>
      </c>
    </row>
    <row r="70" spans="2:11" x14ac:dyDescent="0.2">
      <c r="B70" s="2">
        <v>65</v>
      </c>
      <c r="C70" s="2">
        <v>1.5089999999999999E-2</v>
      </c>
      <c r="D70" s="2">
        <f>SUM(C$6:C70)</f>
        <v>0.19750999999999999</v>
      </c>
      <c r="E70" s="2">
        <f t="shared" si="0"/>
        <v>0.82077193286735739</v>
      </c>
      <c r="F70" s="2">
        <f t="shared" si="1"/>
        <v>0.17922806713264261</v>
      </c>
      <c r="G70" s="2">
        <f t="shared" si="3"/>
        <v>1.5089999999999937E-2</v>
      </c>
      <c r="H70" s="15">
        <f t="shared" si="4"/>
        <v>1194.7488584474886</v>
      </c>
      <c r="I70" s="14">
        <f t="shared" si="2"/>
        <v>1722.6027397260273</v>
      </c>
      <c r="J70" s="9">
        <f>SUM(I$6:I70) * (24*365/10^9)</f>
        <v>0.19750999999999999</v>
      </c>
      <c r="K70" s="14">
        <f t="shared" si="5"/>
        <v>1194.7488584474884</v>
      </c>
    </row>
    <row r="71" spans="2:11" x14ac:dyDescent="0.2">
      <c r="B71" s="2">
        <v>66</v>
      </c>
      <c r="C71" s="2">
        <v>1.6410000000000001E-2</v>
      </c>
      <c r="D71" s="2">
        <f>SUM(C$6:C71)</f>
        <v>0.21392</v>
      </c>
      <c r="E71" s="2">
        <f t="shared" ref="E71:E105" si="6">EXP(-D71)</f>
        <v>0.80741297547706703</v>
      </c>
      <c r="F71" s="2">
        <f t="shared" ref="F71:F105" si="7">1-E71</f>
        <v>0.19258702452293297</v>
      </c>
      <c r="G71" s="2">
        <f t="shared" si="3"/>
        <v>1.6410000000000036E-2</v>
      </c>
      <c r="H71" s="15">
        <f t="shared" si="4"/>
        <v>1305.2511415525114</v>
      </c>
      <c r="I71" s="14">
        <f t="shared" ref="I71:I105" si="8">C71 / (24*365) * 10^9</f>
        <v>1873.2876712328768</v>
      </c>
      <c r="J71" s="9">
        <f>SUM(I$6:I71) * (24*365/10^9)</f>
        <v>0.21391999999999997</v>
      </c>
      <c r="K71" s="14">
        <f t="shared" si="5"/>
        <v>1305.2511415525114</v>
      </c>
    </row>
    <row r="72" spans="2:11" x14ac:dyDescent="0.2">
      <c r="B72" s="2">
        <v>67</v>
      </c>
      <c r="C72" s="2">
        <v>1.7819999999999999E-2</v>
      </c>
      <c r="D72" s="2">
        <f>SUM(C$6:C72)</f>
        <v>0.23174</v>
      </c>
      <c r="E72" s="2">
        <f t="shared" si="6"/>
        <v>0.79315231610264536</v>
      </c>
      <c r="F72" s="2">
        <f t="shared" si="7"/>
        <v>0.20684768389735464</v>
      </c>
      <c r="G72" s="2">
        <f t="shared" ref="G72:G105" si="9" xml:space="preserve"> -(LN(E72) - LN(E71)) / 1</f>
        <v>1.7820000000000003E-2</v>
      </c>
      <c r="H72" s="15">
        <f t="shared" si="4"/>
        <v>1423.9726027397264</v>
      </c>
      <c r="I72" s="14">
        <f t="shared" si="8"/>
        <v>2034.2465753424656</v>
      </c>
      <c r="J72" s="9">
        <f>SUM(I$6:I72) * (24*365/10^9)</f>
        <v>0.23173999999999997</v>
      </c>
      <c r="K72" s="14">
        <f t="shared" si="5"/>
        <v>1423.972602739726</v>
      </c>
    </row>
    <row r="73" spans="2:11" x14ac:dyDescent="0.2">
      <c r="B73" s="2">
        <v>68</v>
      </c>
      <c r="C73" s="2">
        <v>1.941E-2</v>
      </c>
      <c r="D73" s="2">
        <f>SUM(C$6:C73)</f>
        <v>0.25114999999999998</v>
      </c>
      <c r="E73" s="2">
        <f t="shared" si="6"/>
        <v>0.77790567695553758</v>
      </c>
      <c r="F73" s="2">
        <f t="shared" si="7"/>
        <v>0.22209432304446242</v>
      </c>
      <c r="G73" s="2">
        <f t="shared" si="9"/>
        <v>1.9409999999999955E-2</v>
      </c>
      <c r="H73" s="15">
        <f t="shared" si="4"/>
        <v>1552.397260273973</v>
      </c>
      <c r="I73" s="14">
        <f t="shared" si="8"/>
        <v>2215.7534246575342</v>
      </c>
      <c r="J73" s="9">
        <f>SUM(I$6:I73) * (24*365/10^9)</f>
        <v>0.25114999999999998</v>
      </c>
      <c r="K73" s="14">
        <f t="shared" si="5"/>
        <v>1552.3972602739727</v>
      </c>
    </row>
    <row r="74" spans="2:11" x14ac:dyDescent="0.2">
      <c r="B74" s="2">
        <v>69</v>
      </c>
      <c r="C74" s="2">
        <v>2.1229999999999999E-2</v>
      </c>
      <c r="D74" s="2">
        <f>SUM(C$6:C74)</f>
        <v>0.27237999999999996</v>
      </c>
      <c r="E74" s="2">
        <f t="shared" si="6"/>
        <v>0.76156481146953436</v>
      </c>
      <c r="F74" s="2">
        <f t="shared" si="7"/>
        <v>0.23843518853046564</v>
      </c>
      <c r="G74" s="2">
        <f t="shared" si="9"/>
        <v>2.1229999999999971E-2</v>
      </c>
      <c r="H74" s="15">
        <f t="shared" si="4"/>
        <v>1692.922374429224</v>
      </c>
      <c r="I74" s="14">
        <f t="shared" si="8"/>
        <v>2423.51598173516</v>
      </c>
      <c r="J74" s="9">
        <f>SUM(I$6:I74) * (24*365/10^9)</f>
        <v>0.27237999999999996</v>
      </c>
      <c r="K74" s="14">
        <f t="shared" si="5"/>
        <v>1692.9223744292237</v>
      </c>
    </row>
    <row r="75" spans="2:11" x14ac:dyDescent="0.2">
      <c r="B75" s="2">
        <v>70</v>
      </c>
      <c r="C75" s="2">
        <v>2.3230000000000001E-2</v>
      </c>
      <c r="D75" s="2">
        <f>SUM(C$6:C75)</f>
        <v>0.29560999999999993</v>
      </c>
      <c r="E75" s="2">
        <f t="shared" si="6"/>
        <v>0.74407756168949557</v>
      </c>
      <c r="F75" s="2">
        <f t="shared" si="7"/>
        <v>0.25592243831050443</v>
      </c>
      <c r="G75" s="2">
        <f t="shared" si="9"/>
        <v>2.3230000000000084E-2</v>
      </c>
      <c r="H75" s="15">
        <f t="shared" si="4"/>
        <v>1847.2602739726026</v>
      </c>
      <c r="I75" s="14">
        <f t="shared" si="8"/>
        <v>2651.8264840182651</v>
      </c>
      <c r="J75" s="9">
        <f>SUM(I$6:I75) * (24*365/10^9)</f>
        <v>0.29560999999999998</v>
      </c>
      <c r="K75" s="14">
        <f t="shared" si="5"/>
        <v>1847.2602739726026</v>
      </c>
    </row>
    <row r="76" spans="2:11" x14ac:dyDescent="0.2">
      <c r="B76" s="2">
        <v>71</v>
      </c>
      <c r="C76" s="2">
        <v>2.528E-2</v>
      </c>
      <c r="D76" s="2">
        <f>SUM(C$6:C76)</f>
        <v>0.32088999999999995</v>
      </c>
      <c r="E76" s="2">
        <f t="shared" si="6"/>
        <v>0.72550305193672171</v>
      </c>
      <c r="F76" s="2">
        <f t="shared" si="7"/>
        <v>0.27449694806327829</v>
      </c>
      <c r="G76" s="2">
        <f t="shared" si="9"/>
        <v>2.5279999999999969E-2</v>
      </c>
      <c r="H76" s="15">
        <f t="shared" si="4"/>
        <v>2015.0684931506851</v>
      </c>
      <c r="I76" s="14">
        <f t="shared" si="8"/>
        <v>2885.8447488584475</v>
      </c>
      <c r="J76" s="9">
        <f>SUM(I$6:I76) * (24*365/10^9)</f>
        <v>0.32089000000000001</v>
      </c>
      <c r="K76" s="14">
        <f t="shared" si="5"/>
        <v>2015.0684931506846</v>
      </c>
    </row>
    <row r="77" spans="2:11" x14ac:dyDescent="0.2">
      <c r="B77" s="2">
        <v>72</v>
      </c>
      <c r="C77" s="2">
        <v>2.7390000000000001E-2</v>
      </c>
      <c r="D77" s="2">
        <f>SUM(C$6:C77)</f>
        <v>0.34827999999999998</v>
      </c>
      <c r="E77" s="2">
        <f t="shared" si="6"/>
        <v>0.70590119620553715</v>
      </c>
      <c r="F77" s="2">
        <f t="shared" si="7"/>
        <v>0.29409880379446285</v>
      </c>
      <c r="G77" s="2">
        <f t="shared" si="9"/>
        <v>2.7390000000000025E-2</v>
      </c>
      <c r="H77" s="15">
        <f t="shared" si="4"/>
        <v>2195.6621004566209</v>
      </c>
      <c r="I77" s="14">
        <f t="shared" si="8"/>
        <v>3126.7123287671234</v>
      </c>
      <c r="J77" s="9">
        <f>SUM(I$6:I77) * (24*365/10^9)</f>
        <v>0.34827999999999998</v>
      </c>
      <c r="K77" s="14">
        <f t="shared" si="5"/>
        <v>2195.6621004566214</v>
      </c>
    </row>
    <row r="78" spans="2:11" x14ac:dyDescent="0.2">
      <c r="B78" s="2">
        <v>73</v>
      </c>
      <c r="C78" s="2">
        <v>2.9700000000000001E-2</v>
      </c>
      <c r="D78" s="2">
        <f>SUM(C$6:C78)</f>
        <v>0.37797999999999998</v>
      </c>
      <c r="E78" s="2">
        <f t="shared" si="6"/>
        <v>0.68524420541293063</v>
      </c>
      <c r="F78" s="2">
        <f t="shared" si="7"/>
        <v>0.31475579458706937</v>
      </c>
      <c r="G78" s="2">
        <f t="shared" si="9"/>
        <v>2.9700000000000004E-2</v>
      </c>
      <c r="H78" s="15">
        <f t="shared" si="4"/>
        <v>2390.2968036529683</v>
      </c>
      <c r="I78" s="14">
        <f t="shared" si="8"/>
        <v>3390.41095890411</v>
      </c>
      <c r="J78" s="9">
        <f>SUM(I$6:I78) * (24*365/10^9)</f>
        <v>0.37797999999999998</v>
      </c>
      <c r="K78" s="14">
        <f t="shared" si="5"/>
        <v>2390.2968036529683</v>
      </c>
    </row>
    <row r="79" spans="2:11" x14ac:dyDescent="0.2">
      <c r="B79" s="2">
        <v>74</v>
      </c>
      <c r="C79" s="2">
        <v>3.2289999999999999E-2</v>
      </c>
      <c r="D79" s="2">
        <f>SUM(C$6:C79)</f>
        <v>0.41026999999999997</v>
      </c>
      <c r="E79" s="2">
        <f t="shared" si="6"/>
        <v>0.66347108875665728</v>
      </c>
      <c r="F79" s="2">
        <f t="shared" si="7"/>
        <v>0.33652891124334272</v>
      </c>
      <c r="G79" s="2">
        <f t="shared" si="9"/>
        <v>3.228999999999993E-2</v>
      </c>
      <c r="H79" s="15">
        <f t="shared" si="4"/>
        <v>2601.027397260274</v>
      </c>
      <c r="I79" s="14">
        <f t="shared" si="8"/>
        <v>3686.0730593607304</v>
      </c>
      <c r="J79" s="9">
        <f>SUM(I$6:I79) * (24*365/10^9)</f>
        <v>0.41026999999999997</v>
      </c>
      <c r="K79" s="14">
        <f t="shared" si="5"/>
        <v>2601.027397260274</v>
      </c>
    </row>
    <row r="80" spans="2:11" x14ac:dyDescent="0.2">
      <c r="B80" s="2">
        <v>75</v>
      </c>
      <c r="C80" s="2">
        <v>3.5180000000000003E-2</v>
      </c>
      <c r="D80" s="2">
        <f>SUM(C$6:C80)</f>
        <v>0.44544999999999996</v>
      </c>
      <c r="E80" s="2">
        <f t="shared" si="6"/>
        <v>0.64053596998183082</v>
      </c>
      <c r="F80" s="2">
        <f t="shared" si="7"/>
        <v>0.35946403001816918</v>
      </c>
      <c r="G80" s="2">
        <f t="shared" si="9"/>
        <v>3.5179999999999989E-2</v>
      </c>
      <c r="H80" s="15">
        <f t="shared" ref="H80:H105" si="10">SUM(C71:C80)/10 / (24*365) * 10^9</f>
        <v>2830.3652968036531</v>
      </c>
      <c r="I80" s="14">
        <f t="shared" si="8"/>
        <v>4015.9817351598181</v>
      </c>
      <c r="J80" s="9">
        <f>SUM(I$6:I80) * (24*365/10^9)</f>
        <v>0.44544999999999996</v>
      </c>
      <c r="K80" s="14">
        <f t="shared" ref="K80:K105" si="11">AVERAGE(I71:I80)</f>
        <v>2830.3652968036531</v>
      </c>
    </row>
    <row r="81" spans="1:11" x14ac:dyDescent="0.2">
      <c r="B81" s="2">
        <v>76</v>
      </c>
      <c r="C81" s="2">
        <v>3.8240000000000003E-2</v>
      </c>
      <c r="D81" s="2">
        <f>SUM(C$6:C81)</f>
        <v>0.48368999999999995</v>
      </c>
      <c r="E81" s="2">
        <f t="shared" si="6"/>
        <v>0.61650428862179218</v>
      </c>
      <c r="F81" s="2">
        <f t="shared" si="7"/>
        <v>0.38349571137820782</v>
      </c>
      <c r="G81" s="2">
        <f t="shared" si="9"/>
        <v>3.8239999999999996E-2</v>
      </c>
      <c r="H81" s="15">
        <f t="shared" si="10"/>
        <v>3079.566210045662</v>
      </c>
      <c r="I81" s="14">
        <f t="shared" si="8"/>
        <v>4365.2968036529683</v>
      </c>
      <c r="J81" s="9">
        <f>SUM(I$6:I81) * (24*365/10^9)</f>
        <v>0.48369000000000001</v>
      </c>
      <c r="K81" s="14">
        <f t="shared" si="11"/>
        <v>3079.566210045662</v>
      </c>
    </row>
    <row r="82" spans="1:11" x14ac:dyDescent="0.2">
      <c r="B82" s="2">
        <v>77</v>
      </c>
      <c r="C82" s="2">
        <v>4.1450000000000001E-2</v>
      </c>
      <c r="D82" s="2">
        <f>SUM(C$6:C82)</f>
        <v>0.52513999999999994</v>
      </c>
      <c r="E82" s="2">
        <f t="shared" si="6"/>
        <v>0.59147255241277585</v>
      </c>
      <c r="F82" s="2">
        <f t="shared" si="7"/>
        <v>0.40852744758722415</v>
      </c>
      <c r="G82" s="2">
        <f t="shared" si="9"/>
        <v>4.1449999999999931E-2</v>
      </c>
      <c r="H82" s="15">
        <f t="shared" si="10"/>
        <v>3349.3150684931502</v>
      </c>
      <c r="I82" s="14">
        <f t="shared" si="8"/>
        <v>4731.7351598173509</v>
      </c>
      <c r="J82" s="9">
        <f>SUM(I$6:I82) * (24*365/10^9)</f>
        <v>0.52513999999999994</v>
      </c>
      <c r="K82" s="14">
        <f t="shared" si="11"/>
        <v>3349.3150684931506</v>
      </c>
    </row>
    <row r="83" spans="1:11" x14ac:dyDescent="0.2">
      <c r="B83" s="2">
        <v>78</v>
      </c>
      <c r="C83" s="2">
        <v>4.5019999999999998E-2</v>
      </c>
      <c r="D83" s="2">
        <f>SUM(C$6:C83)</f>
        <v>0.57015999999999989</v>
      </c>
      <c r="E83" s="2">
        <f t="shared" si="6"/>
        <v>0.56543496186768483</v>
      </c>
      <c r="F83" s="2">
        <f t="shared" si="7"/>
        <v>0.43456503813231517</v>
      </c>
      <c r="G83" s="2">
        <f t="shared" si="9"/>
        <v>4.502000000000006E-2</v>
      </c>
      <c r="H83" s="15">
        <f t="shared" si="10"/>
        <v>3641.6666666666665</v>
      </c>
      <c r="I83" s="14">
        <f t="shared" si="8"/>
        <v>5139.2694063926938</v>
      </c>
      <c r="J83" s="9">
        <f>SUM(I$6:I83) * (24*365/10^9)</f>
        <v>0.57016</v>
      </c>
      <c r="K83" s="14">
        <f t="shared" si="11"/>
        <v>3641.666666666667</v>
      </c>
    </row>
    <row r="84" spans="1:11" x14ac:dyDescent="0.2">
      <c r="B84" s="2">
        <v>79</v>
      </c>
      <c r="C84" s="2">
        <v>4.9140000000000003E-2</v>
      </c>
      <c r="D84" s="2">
        <f>SUM(C$6:C84)</f>
        <v>0.61929999999999985</v>
      </c>
      <c r="E84" s="2">
        <f t="shared" si="6"/>
        <v>0.5383211305281359</v>
      </c>
      <c r="F84" s="2">
        <f t="shared" si="7"/>
        <v>0.4616788694718641</v>
      </c>
      <c r="G84" s="2">
        <f t="shared" si="9"/>
        <v>4.9139999999999961E-2</v>
      </c>
      <c r="H84" s="15">
        <f t="shared" si="10"/>
        <v>3960.2739726027403</v>
      </c>
      <c r="I84" s="14">
        <f t="shared" si="8"/>
        <v>5609.5890410958909</v>
      </c>
      <c r="J84" s="9">
        <f>SUM(I$6:I84) * (24*365/10^9)</f>
        <v>0.61929999999999996</v>
      </c>
      <c r="K84" s="14">
        <f t="shared" si="11"/>
        <v>3960.2739726027394</v>
      </c>
    </row>
    <row r="85" spans="1:11" x14ac:dyDescent="0.2">
      <c r="A85" s="18"/>
      <c r="B85" s="2">
        <v>80</v>
      </c>
      <c r="C85" s="2">
        <v>5.3949999999999998E-2</v>
      </c>
      <c r="D85" s="2">
        <f>SUM(C$6:C85)</f>
        <v>0.6732499999999999</v>
      </c>
      <c r="E85" s="2">
        <f t="shared" si="6"/>
        <v>0.51004822444437392</v>
      </c>
      <c r="F85" s="2">
        <f t="shared" si="7"/>
        <v>0.48995177555562608</v>
      </c>
      <c r="G85" s="2">
        <f t="shared" si="9"/>
        <v>5.3949999999999942E-2</v>
      </c>
      <c r="H85" s="15">
        <f t="shared" si="10"/>
        <v>4310.9589041095896</v>
      </c>
      <c r="I85" s="14">
        <f t="shared" si="8"/>
        <v>6158.6757990867573</v>
      </c>
      <c r="J85" s="9">
        <f>SUM(I$6:I85) * (24*365/10^9)</f>
        <v>0.67325000000000002</v>
      </c>
      <c r="K85" s="14">
        <f t="shared" si="11"/>
        <v>4310.9589041095887</v>
      </c>
    </row>
    <row r="86" spans="1:11" x14ac:dyDescent="0.2">
      <c r="B86" s="2">
        <v>81</v>
      </c>
      <c r="C86" s="2">
        <v>5.9499999999999997E-2</v>
      </c>
      <c r="D86" s="2">
        <f>SUM(C$6:C86)</f>
        <v>0.7327499999999999</v>
      </c>
      <c r="E86" s="2">
        <f t="shared" si="6"/>
        <v>0.48058556091660409</v>
      </c>
      <c r="F86" s="2">
        <f t="shared" si="7"/>
        <v>0.51941443908339591</v>
      </c>
      <c r="G86" s="2">
        <f t="shared" si="9"/>
        <v>5.9500000000000108E-2</v>
      </c>
      <c r="H86" s="15">
        <f t="shared" si="10"/>
        <v>4701.5981735159821</v>
      </c>
      <c r="I86" s="14">
        <f t="shared" si="8"/>
        <v>6792.2374429223737</v>
      </c>
      <c r="J86" s="9">
        <f>SUM(I$6:I86) * (24*365/10^9)</f>
        <v>0.73275000000000001</v>
      </c>
      <c r="K86" s="14">
        <f t="shared" si="11"/>
        <v>4701.5981735159812</v>
      </c>
    </row>
    <row r="87" spans="1:11" x14ac:dyDescent="0.2">
      <c r="B87" s="2">
        <v>82</v>
      </c>
      <c r="C87" s="2">
        <v>6.5780000000000005E-2</v>
      </c>
      <c r="D87" s="2">
        <f>SUM(C$6:C87)</f>
        <v>0.79852999999999996</v>
      </c>
      <c r="E87" s="2">
        <f t="shared" si="6"/>
        <v>0.44998996340992464</v>
      </c>
      <c r="F87" s="2">
        <f t="shared" si="7"/>
        <v>0.5500100365900753</v>
      </c>
      <c r="G87" s="2">
        <f t="shared" si="9"/>
        <v>6.5780000000000061E-2</v>
      </c>
      <c r="H87" s="15">
        <f t="shared" si="10"/>
        <v>5139.8401826484014</v>
      </c>
      <c r="I87" s="14">
        <f t="shared" si="8"/>
        <v>7509.132420091325</v>
      </c>
      <c r="J87" s="9">
        <f>SUM(I$6:I87) * (24*365/10^9)</f>
        <v>0.79853000000000007</v>
      </c>
      <c r="K87" s="14">
        <f t="shared" si="11"/>
        <v>5139.8401826484014</v>
      </c>
    </row>
    <row r="88" spans="1:11" x14ac:dyDescent="0.2">
      <c r="B88" s="2">
        <v>83</v>
      </c>
      <c r="C88" s="2">
        <v>7.2870000000000004E-2</v>
      </c>
      <c r="D88" s="2">
        <f>SUM(C$6:C88)</f>
        <v>0.87139999999999995</v>
      </c>
      <c r="E88" s="2">
        <f t="shared" si="6"/>
        <v>0.41836542745967709</v>
      </c>
      <c r="F88" s="2">
        <f t="shared" si="7"/>
        <v>0.58163457254032291</v>
      </c>
      <c r="G88" s="2">
        <f t="shared" si="9"/>
        <v>7.286999999999999E-2</v>
      </c>
      <c r="H88" s="15">
        <f t="shared" si="10"/>
        <v>5632.6484018264846</v>
      </c>
      <c r="I88" s="14">
        <f t="shared" si="8"/>
        <v>8318.4931506849316</v>
      </c>
      <c r="J88" s="9">
        <f>SUM(I$6:I88) * (24*365/10^9)</f>
        <v>0.87139999999999995</v>
      </c>
      <c r="K88" s="14">
        <f t="shared" si="11"/>
        <v>5632.6484018264837</v>
      </c>
    </row>
    <row r="89" spans="1:11" x14ac:dyDescent="0.2">
      <c r="B89" s="2">
        <v>84</v>
      </c>
      <c r="C89" s="2">
        <v>8.0659999999999996E-2</v>
      </c>
      <c r="D89" s="2">
        <f>SUM(C$6:C89)</f>
        <v>0.95205999999999991</v>
      </c>
      <c r="E89" s="2">
        <f t="shared" si="6"/>
        <v>0.38594515697010878</v>
      </c>
      <c r="F89" s="2">
        <f t="shared" si="7"/>
        <v>0.61405484302989122</v>
      </c>
      <c r="G89" s="2">
        <f t="shared" si="9"/>
        <v>8.0659999999999954E-2</v>
      </c>
      <c r="H89" s="15">
        <f t="shared" si="10"/>
        <v>6184.8173515981734</v>
      </c>
      <c r="I89" s="14">
        <f t="shared" si="8"/>
        <v>9207.7625570776236</v>
      </c>
      <c r="J89" s="9">
        <f>SUM(I$6:I89) * (24*365/10^9)</f>
        <v>0.95206000000000002</v>
      </c>
      <c r="K89" s="14">
        <f t="shared" si="11"/>
        <v>6184.8173515981725</v>
      </c>
    </row>
    <row r="90" spans="1:11" x14ac:dyDescent="0.2">
      <c r="B90" s="2">
        <v>85</v>
      </c>
      <c r="C90" s="2">
        <v>8.9130000000000001E-2</v>
      </c>
      <c r="D90" s="2">
        <f>SUM(C$6:C90)</f>
        <v>1.0411899999999998</v>
      </c>
      <c r="E90" s="2">
        <f t="shared" si="6"/>
        <v>0.3530343210515951</v>
      </c>
      <c r="F90" s="2">
        <f t="shared" si="7"/>
        <v>0.64696567894840484</v>
      </c>
      <c r="G90" s="2">
        <f t="shared" si="9"/>
        <v>8.9129999999999932E-2</v>
      </c>
      <c r="H90" s="15">
        <f t="shared" si="10"/>
        <v>6800.6849315068494</v>
      </c>
      <c r="I90" s="14">
        <f t="shared" si="8"/>
        <v>10174.657534246575</v>
      </c>
      <c r="J90" s="9">
        <f>SUM(I$6:I90) * (24*365/10^9)</f>
        <v>1.0411900000000001</v>
      </c>
      <c r="K90" s="14">
        <f t="shared" si="11"/>
        <v>6800.6849315068484</v>
      </c>
    </row>
    <row r="91" spans="1:11" x14ac:dyDescent="0.2">
      <c r="B91" s="2">
        <v>86</v>
      </c>
      <c r="C91" s="2">
        <v>9.7769999999999996E-2</v>
      </c>
      <c r="D91" s="2">
        <f>SUM(C$6:C91)</f>
        <v>1.1389599999999998</v>
      </c>
      <c r="E91" s="2">
        <f t="shared" si="6"/>
        <v>0.32015180661709436</v>
      </c>
      <c r="F91" s="2">
        <f t="shared" si="7"/>
        <v>0.6798481933829057</v>
      </c>
      <c r="G91" s="2">
        <f t="shared" si="9"/>
        <v>9.7769999999999913E-2</v>
      </c>
      <c r="H91" s="15">
        <f t="shared" si="10"/>
        <v>7480.2511415525114</v>
      </c>
      <c r="I91" s="14">
        <f t="shared" si="8"/>
        <v>11160.958904109588</v>
      </c>
      <c r="J91" s="9">
        <f>SUM(I$6:I91) * (24*365/10^9)</f>
        <v>1.13896</v>
      </c>
      <c r="K91" s="14">
        <f t="shared" si="11"/>
        <v>7480.2511415525105</v>
      </c>
    </row>
    <row r="92" spans="1:11" x14ac:dyDescent="0.2">
      <c r="B92" s="2">
        <v>87</v>
      </c>
      <c r="C92" s="2">
        <v>0.107</v>
      </c>
      <c r="D92" s="2">
        <f>SUM(C$6:C92)</f>
        <v>1.2459599999999997</v>
      </c>
      <c r="E92" s="2">
        <f t="shared" si="6"/>
        <v>0.28766461749968686</v>
      </c>
      <c r="F92" s="2">
        <f t="shared" si="7"/>
        <v>0.71233538250031314</v>
      </c>
      <c r="G92" s="2">
        <f t="shared" si="9"/>
        <v>0.10699999999999998</v>
      </c>
      <c r="H92" s="15">
        <f t="shared" si="10"/>
        <v>8228.5388127853894</v>
      </c>
      <c r="I92" s="14">
        <f t="shared" si="8"/>
        <v>12214.611872146119</v>
      </c>
      <c r="J92" s="9">
        <f>SUM(I$6:I92) * (24*365/10^9)</f>
        <v>1.24596</v>
      </c>
      <c r="K92" s="14">
        <f t="shared" si="11"/>
        <v>8228.5388127853876</v>
      </c>
    </row>
    <row r="93" spans="1:11" x14ac:dyDescent="0.2">
      <c r="B93" s="2">
        <v>88</v>
      </c>
      <c r="C93" s="2">
        <v>0.11683</v>
      </c>
      <c r="D93" s="2">
        <f>SUM(C$6:C93)</f>
        <v>1.3627899999999997</v>
      </c>
      <c r="E93" s="2">
        <f t="shared" si="6"/>
        <v>0.25594569139406909</v>
      </c>
      <c r="F93" s="2">
        <f t="shared" si="7"/>
        <v>0.74405430860593091</v>
      </c>
      <c r="G93" s="2">
        <f t="shared" si="9"/>
        <v>0.11682999999999999</v>
      </c>
      <c r="H93" s="15">
        <f t="shared" si="10"/>
        <v>9048.287671232878</v>
      </c>
      <c r="I93" s="14">
        <f t="shared" si="8"/>
        <v>13336.75799086758</v>
      </c>
      <c r="J93" s="9">
        <f>SUM(I$6:I93) * (24*365/10^9)</f>
        <v>1.3627899999999999</v>
      </c>
      <c r="K93" s="14">
        <f t="shared" si="11"/>
        <v>9048.2876712328762</v>
      </c>
    </row>
    <row r="94" spans="1:11" x14ac:dyDescent="0.2">
      <c r="B94" s="2">
        <v>89</v>
      </c>
      <c r="C94" s="2">
        <v>0.12725</v>
      </c>
      <c r="D94" s="2">
        <f>SUM(C$6:C94)</f>
        <v>1.4900399999999998</v>
      </c>
      <c r="E94" s="2">
        <f t="shared" si="6"/>
        <v>0.2253636408135129</v>
      </c>
      <c r="F94" s="2">
        <f t="shared" si="7"/>
        <v>0.7746363591864871</v>
      </c>
      <c r="G94" s="2">
        <f t="shared" si="9"/>
        <v>0.12725000000000009</v>
      </c>
      <c r="H94" s="15">
        <f t="shared" si="10"/>
        <v>9939.9543378995422</v>
      </c>
      <c r="I94" s="14">
        <f t="shared" si="8"/>
        <v>14526.255707762557</v>
      </c>
      <c r="J94" s="9">
        <f>SUM(I$6:I94) * (24*365/10^9)</f>
        <v>1.4900399999999998</v>
      </c>
      <c r="K94" s="14">
        <f t="shared" si="11"/>
        <v>9939.9543378995422</v>
      </c>
    </row>
    <row r="95" spans="1:11" x14ac:dyDescent="0.2">
      <c r="B95" s="2">
        <v>90</v>
      </c>
      <c r="C95" s="2">
        <v>0.13827</v>
      </c>
      <c r="D95" s="2">
        <f>SUM(C$6:C95)</f>
        <v>1.6283099999999999</v>
      </c>
      <c r="E95" s="2">
        <f t="shared" si="6"/>
        <v>0.19626097506209789</v>
      </c>
      <c r="F95" s="2">
        <f t="shared" si="7"/>
        <v>0.80373902493790217</v>
      </c>
      <c r="G95" s="2">
        <f t="shared" si="9"/>
        <v>0.13827000000000012</v>
      </c>
      <c r="H95" s="15">
        <f t="shared" si="10"/>
        <v>10902.511415525114</v>
      </c>
      <c r="I95" s="14">
        <f t="shared" si="8"/>
        <v>15784.246575342468</v>
      </c>
      <c r="J95" s="9">
        <f>SUM(I$6:I95) * (24*365/10^9)</f>
        <v>1.6283099999999999</v>
      </c>
      <c r="K95" s="14">
        <f t="shared" si="11"/>
        <v>10902.511415525112</v>
      </c>
    </row>
    <row r="96" spans="1:11" x14ac:dyDescent="0.2">
      <c r="B96" s="2">
        <v>91</v>
      </c>
      <c r="C96" s="2">
        <v>0.14989</v>
      </c>
      <c r="D96" s="2">
        <f>SUM(C$6:C96)</f>
        <v>1.7782</v>
      </c>
      <c r="E96" s="2">
        <f t="shared" si="6"/>
        <v>0.16894196929146763</v>
      </c>
      <c r="F96" s="2">
        <f t="shared" si="7"/>
        <v>0.83105803070853235</v>
      </c>
      <c r="G96" s="2">
        <f t="shared" si="9"/>
        <v>0.14989000000000008</v>
      </c>
      <c r="H96" s="15">
        <f t="shared" si="10"/>
        <v>11934.360730593608</v>
      </c>
      <c r="I96" s="14">
        <f t="shared" si="8"/>
        <v>17110.730593607303</v>
      </c>
      <c r="J96" s="9">
        <f>SUM(I$6:I96) * (24*365/10^9)</f>
        <v>1.7781999999999998</v>
      </c>
      <c r="K96" s="14">
        <f t="shared" si="11"/>
        <v>11934.360730593606</v>
      </c>
    </row>
    <row r="97" spans="1:11" x14ac:dyDescent="0.2">
      <c r="B97" s="2">
        <v>92</v>
      </c>
      <c r="C97" s="2">
        <v>0.16209999999999999</v>
      </c>
      <c r="D97" s="2">
        <f>SUM(C$6:C97)</f>
        <v>1.9402999999999999</v>
      </c>
      <c r="E97" s="2">
        <f t="shared" si="6"/>
        <v>0.14366084505880075</v>
      </c>
      <c r="F97" s="2">
        <f t="shared" si="7"/>
        <v>0.85633915494119928</v>
      </c>
      <c r="G97" s="2">
        <f t="shared" si="9"/>
        <v>0.16209999999999991</v>
      </c>
      <c r="H97" s="15">
        <f t="shared" si="10"/>
        <v>13033.904109589041</v>
      </c>
      <c r="I97" s="14">
        <f t="shared" si="8"/>
        <v>18504.566210045661</v>
      </c>
      <c r="J97" s="9">
        <f>SUM(I$6:I97) * (24*365/10^9)</f>
        <v>1.9402999999999997</v>
      </c>
      <c r="K97" s="14">
        <f t="shared" si="11"/>
        <v>13033.904109589039</v>
      </c>
    </row>
    <row r="98" spans="1:11" x14ac:dyDescent="0.2">
      <c r="B98" s="2">
        <v>93</v>
      </c>
      <c r="C98" s="2">
        <v>0.17488999999999999</v>
      </c>
      <c r="D98" s="2">
        <f>SUM(C$6:C98)</f>
        <v>2.1151900000000001</v>
      </c>
      <c r="E98" s="2">
        <f t="shared" si="6"/>
        <v>0.12061037140543615</v>
      </c>
      <c r="F98" s="2">
        <f t="shared" si="7"/>
        <v>0.87938962859456382</v>
      </c>
      <c r="G98" s="2">
        <f t="shared" si="9"/>
        <v>0.17489000000000021</v>
      </c>
      <c r="H98" s="15">
        <f t="shared" si="10"/>
        <v>14198.51598173516</v>
      </c>
      <c r="I98" s="14">
        <f t="shared" si="8"/>
        <v>19964.611872146117</v>
      </c>
      <c r="J98" s="9">
        <f>SUM(I$6:I98) * (24*365/10^9)</f>
        <v>2.1151899999999997</v>
      </c>
      <c r="K98" s="14">
        <f t="shared" si="11"/>
        <v>14198.515981735156</v>
      </c>
    </row>
    <row r="99" spans="1:11" x14ac:dyDescent="0.2">
      <c r="B99" s="2">
        <v>94</v>
      </c>
      <c r="C99" s="2">
        <v>0.18823999999999999</v>
      </c>
      <c r="D99" s="2">
        <f>SUM(C$6:C99)</f>
        <v>2.3034300000000001</v>
      </c>
      <c r="E99" s="2">
        <f t="shared" si="6"/>
        <v>9.9915544982746587E-2</v>
      </c>
      <c r="F99" s="2">
        <f t="shared" si="7"/>
        <v>0.90008445501725343</v>
      </c>
      <c r="G99" s="2">
        <f t="shared" si="9"/>
        <v>0.18823999999999996</v>
      </c>
      <c r="H99" s="15">
        <f t="shared" si="10"/>
        <v>15426.598173515984</v>
      </c>
      <c r="I99" s="14">
        <f t="shared" si="8"/>
        <v>21488.584474885844</v>
      </c>
      <c r="J99" s="9">
        <f>SUM(I$6:I99) * (24*365/10^9)</f>
        <v>2.3034300000000001</v>
      </c>
      <c r="K99" s="14">
        <f t="shared" si="11"/>
        <v>15426.598173515978</v>
      </c>
    </row>
    <row r="100" spans="1:11" x14ac:dyDescent="0.2">
      <c r="B100" s="2">
        <v>95</v>
      </c>
      <c r="C100" s="2">
        <v>0.20211999999999999</v>
      </c>
      <c r="D100" s="2">
        <f>SUM(C$6:C100)</f>
        <v>2.5055499999999999</v>
      </c>
      <c r="E100" s="2">
        <f t="shared" si="6"/>
        <v>8.1630688757571263E-2</v>
      </c>
      <c r="F100" s="2">
        <f t="shared" si="7"/>
        <v>0.91836931124242871</v>
      </c>
      <c r="G100" s="2">
        <f t="shared" si="9"/>
        <v>0.20211999999999986</v>
      </c>
      <c r="H100" s="15">
        <f t="shared" si="10"/>
        <v>16716.438356164384</v>
      </c>
      <c r="I100" s="14">
        <f t="shared" si="8"/>
        <v>23073.059360730593</v>
      </c>
      <c r="J100" s="9">
        <f>SUM(I$6:I100) * (24*365/10^9)</f>
        <v>2.5055499999999999</v>
      </c>
      <c r="K100" s="14">
        <f t="shared" si="11"/>
        <v>16716.438356164377</v>
      </c>
    </row>
    <row r="101" spans="1:11" x14ac:dyDescent="0.2">
      <c r="B101" s="2">
        <v>96</v>
      </c>
      <c r="C101" s="2">
        <v>0.21651000000000001</v>
      </c>
      <c r="D101" s="2">
        <f>SUM(C$6:C101)</f>
        <v>2.7220599999999999</v>
      </c>
      <c r="E101" s="2">
        <f t="shared" si="6"/>
        <v>6.5739192109410427E-2</v>
      </c>
      <c r="F101" s="2">
        <f t="shared" si="7"/>
        <v>0.93426080789058963</v>
      </c>
      <c r="G101" s="2">
        <f t="shared" si="9"/>
        <v>0.21650999999999998</v>
      </c>
      <c r="H101" s="15">
        <f t="shared" si="10"/>
        <v>18071.917808219179</v>
      </c>
      <c r="I101" s="14">
        <f t="shared" si="8"/>
        <v>24715.753424657534</v>
      </c>
      <c r="J101" s="9">
        <f>SUM(I$6:I101) * (24*365/10^9)</f>
        <v>2.7220599999999995</v>
      </c>
      <c r="K101" s="14">
        <f t="shared" si="11"/>
        <v>18071.917808219176</v>
      </c>
    </row>
    <row r="102" spans="1:11" x14ac:dyDescent="0.2">
      <c r="B102" s="2">
        <v>97</v>
      </c>
      <c r="C102" s="2">
        <v>0.23138</v>
      </c>
      <c r="D102" s="2">
        <f>SUM(C$6:C102)</f>
        <v>2.9534400000000001</v>
      </c>
      <c r="E102" s="2">
        <f t="shared" si="6"/>
        <v>5.2159966688743287E-2</v>
      </c>
      <c r="F102" s="2">
        <f t="shared" si="7"/>
        <v>0.94784003331125666</v>
      </c>
      <c r="G102" s="2">
        <f t="shared" si="9"/>
        <v>0.23138000000000014</v>
      </c>
      <c r="H102" s="15">
        <f t="shared" si="10"/>
        <v>19491.780821917811</v>
      </c>
      <c r="I102" s="14">
        <f t="shared" si="8"/>
        <v>26413.24200913242</v>
      </c>
      <c r="J102" s="9">
        <f>SUM(I$6:I102) * (24*365/10^9)</f>
        <v>2.9534399999999996</v>
      </c>
      <c r="K102" s="14">
        <f t="shared" si="11"/>
        <v>19491.780821917804</v>
      </c>
    </row>
    <row r="103" spans="1:11" x14ac:dyDescent="0.2">
      <c r="B103" s="2">
        <v>98</v>
      </c>
      <c r="C103" s="2">
        <v>0.24668000000000001</v>
      </c>
      <c r="D103" s="2">
        <f>SUM(C$6:C103)</f>
        <v>3.2001200000000001</v>
      </c>
      <c r="E103" s="2">
        <f t="shared" si="6"/>
        <v>4.0757312807364936E-2</v>
      </c>
      <c r="F103" s="2">
        <f t="shared" si="7"/>
        <v>0.95924268719263506</v>
      </c>
      <c r="G103" s="2">
        <f t="shared" si="9"/>
        <v>0.24668000000000001</v>
      </c>
      <c r="H103" s="15">
        <f t="shared" si="10"/>
        <v>20974.086757990866</v>
      </c>
      <c r="I103" s="14">
        <f t="shared" si="8"/>
        <v>28159.817351598173</v>
      </c>
      <c r="J103" s="9">
        <f>SUM(I$6:I103) * (24*365/10^9)</f>
        <v>3.2001199999999996</v>
      </c>
      <c r="K103" s="14">
        <f t="shared" si="11"/>
        <v>20974.086757990866</v>
      </c>
    </row>
    <row r="104" spans="1:11" x14ac:dyDescent="0.2">
      <c r="B104" s="2">
        <v>99</v>
      </c>
      <c r="C104" s="2">
        <v>0.26236999999999999</v>
      </c>
      <c r="D104" s="2">
        <f>SUM(C$6:C104)</f>
        <v>3.4624899999999998</v>
      </c>
      <c r="E104" s="2">
        <f t="shared" si="6"/>
        <v>3.1351599263955955E-2</v>
      </c>
      <c r="F104" s="2">
        <f t="shared" si="7"/>
        <v>0.96864840073604408</v>
      </c>
      <c r="G104" s="2">
        <f t="shared" si="9"/>
        <v>0.26236999999999977</v>
      </c>
      <c r="H104" s="15">
        <f t="shared" si="10"/>
        <v>22516.552511415521</v>
      </c>
      <c r="I104" s="14">
        <f t="shared" si="8"/>
        <v>29950.91324200913</v>
      </c>
      <c r="J104" s="9">
        <f>SUM(I$6:I104) * (24*365/10^9)</f>
        <v>3.4624899999999994</v>
      </c>
      <c r="K104" s="14">
        <f t="shared" si="11"/>
        <v>22516.552511415524</v>
      </c>
    </row>
    <row r="105" spans="1:11" x14ac:dyDescent="0.2">
      <c r="B105" s="2">
        <v>100</v>
      </c>
      <c r="C105" s="2">
        <v>0.27839000000000003</v>
      </c>
      <c r="D105" s="2">
        <f>SUM(C$6:C105)</f>
        <v>3.7408799999999998</v>
      </c>
      <c r="E105" s="2">
        <f t="shared" si="6"/>
        <v>2.3733208715440823E-2</v>
      </c>
      <c r="F105" s="2">
        <f t="shared" si="7"/>
        <v>0.97626679128455918</v>
      </c>
      <c r="G105" s="2">
        <f t="shared" si="9"/>
        <v>0.27838999999999992</v>
      </c>
      <c r="H105" s="15">
        <f t="shared" si="10"/>
        <v>24116.095890410954</v>
      </c>
      <c r="I105" s="14">
        <f t="shared" si="8"/>
        <v>31779.680365296805</v>
      </c>
      <c r="J105" s="9">
        <f>SUM(I$6:I105) * (24*365/10^9)</f>
        <v>3.7408799999999993</v>
      </c>
      <c r="K105" s="14">
        <f t="shared" si="11"/>
        <v>24116.095890410958</v>
      </c>
    </row>
    <row r="106" spans="1:11" x14ac:dyDescent="0.2">
      <c r="A106" s="3"/>
    </row>
    <row r="107" spans="1:11" x14ac:dyDescent="0.2">
      <c r="A107" s="3"/>
    </row>
    <row r="108" spans="1:11" x14ac:dyDescent="0.2">
      <c r="A108" s="3"/>
    </row>
    <row r="109" spans="1:11" x14ac:dyDescent="0.2">
      <c r="A109" s="3"/>
    </row>
    <row r="110" spans="1:11" x14ac:dyDescent="0.2">
      <c r="A110" s="3"/>
    </row>
    <row r="111" spans="1:11" x14ac:dyDescent="0.2">
      <c r="A111" s="3"/>
    </row>
    <row r="112" spans="1:1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 2.1</vt:lpstr>
      <vt:lpstr>Ex 2.2</vt:lpstr>
      <vt:lpstr>Ex 2.3a</vt:lpstr>
      <vt:lpstr>Ex 2.3b,c</vt:lpstr>
    </vt:vector>
  </TitlesOfParts>
  <Company>Intel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scjohnso</dc:creator>
  <cp:lastModifiedBy>scjohnso</cp:lastModifiedBy>
  <dcterms:created xsi:type="dcterms:W3CDTF">2010-04-01T07:11:01Z</dcterms:created>
  <dcterms:modified xsi:type="dcterms:W3CDTF">2012-12-21T03:06:06Z</dcterms:modified>
</cp:coreProperties>
</file>