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05" yWindow="45" windowWidth="7500" windowHeight="7650" firstSheet="1" activeTab="5"/>
  </bookViews>
  <sheets>
    <sheet name="First Quarter" sheetId="1" r:id="rId1"/>
    <sheet name="Second Quarter" sheetId="2" r:id="rId2"/>
    <sheet name="Third Quarter" sheetId="4" r:id="rId3"/>
    <sheet name="Fourth Quarter" sheetId="3" r:id="rId4"/>
    <sheet name="Proportion" sheetId="7" r:id="rId5"/>
    <sheet name="Year" sheetId="5" r:id="rId6"/>
  </sheets>
  <calcPr calcId="124519"/>
  <webPublishing codePage="1252"/>
</workbook>
</file>

<file path=xl/calcChain.xml><?xml version="1.0" encoding="utf-8"?>
<calcChain xmlns="http://schemas.openxmlformats.org/spreadsheetml/2006/main">
  <c r="L16" i="5"/>
  <c r="M16"/>
  <c r="L17"/>
  <c r="M17"/>
  <c r="L18"/>
  <c r="M18"/>
  <c r="L19"/>
  <c r="M19"/>
  <c r="L20"/>
  <c r="M20"/>
  <c r="L21"/>
  <c r="M21"/>
  <c r="K20"/>
  <c r="I16"/>
  <c r="J16"/>
  <c r="I17"/>
  <c r="J17"/>
  <c r="I18"/>
  <c r="J18"/>
  <c r="I19"/>
  <c r="J19"/>
  <c r="I20"/>
  <c r="J20"/>
  <c r="I21"/>
  <c r="J21"/>
  <c r="H20"/>
  <c r="F16"/>
  <c r="G16"/>
  <c r="F17"/>
  <c r="G17"/>
  <c r="F18"/>
  <c r="G18"/>
  <c r="F19"/>
  <c r="G19"/>
  <c r="F20"/>
  <c r="G20"/>
  <c r="F21"/>
  <c r="G21"/>
  <c r="C16"/>
  <c r="D16"/>
  <c r="C17"/>
  <c r="D17"/>
  <c r="C18"/>
  <c r="D18"/>
  <c r="C19"/>
  <c r="D19"/>
  <c r="C20"/>
  <c r="D20"/>
  <c r="C21"/>
  <c r="D21"/>
  <c r="B16"/>
  <c r="B17"/>
  <c r="B18"/>
  <c r="B19"/>
  <c r="B20"/>
  <c r="B21"/>
  <c r="I11"/>
  <c r="J11"/>
  <c r="I10"/>
  <c r="J10"/>
  <c r="F11"/>
  <c r="G11"/>
  <c r="F10"/>
  <c r="G10"/>
  <c r="C11"/>
  <c r="D11"/>
  <c r="C10"/>
  <c r="D10"/>
  <c r="B10"/>
  <c r="B11"/>
  <c r="L9"/>
  <c r="M9"/>
  <c r="K9"/>
  <c r="I9"/>
  <c r="J9"/>
  <c r="H9"/>
  <c r="F9"/>
  <c r="G9"/>
  <c r="E9"/>
  <c r="C9"/>
  <c r="D9"/>
  <c r="B9"/>
  <c r="L8"/>
  <c r="M8"/>
  <c r="K8"/>
  <c r="I8"/>
  <c r="J8"/>
  <c r="H8"/>
  <c r="F8"/>
  <c r="G8"/>
  <c r="C8"/>
  <c r="D8"/>
  <c r="B8"/>
  <c r="L7"/>
  <c r="M7"/>
  <c r="I7"/>
  <c r="J7"/>
  <c r="F7"/>
  <c r="G7"/>
  <c r="C7"/>
  <c r="D7"/>
  <c r="B7"/>
  <c r="C15" i="2"/>
  <c r="F15" i="5" s="1"/>
  <c r="D15" i="2"/>
  <c r="G15" i="5" s="1"/>
  <c r="C15" i="4"/>
  <c r="I15" i="5" s="1"/>
  <c r="D15" i="4"/>
  <c r="J15" i="5" s="1"/>
  <c r="C15" i="3"/>
  <c r="L15" i="5" s="1"/>
  <c r="D15" i="3"/>
  <c r="M15" i="5" s="1"/>
  <c r="C15" i="1"/>
  <c r="C15" i="5" s="1"/>
  <c r="D15" i="1"/>
  <c r="D15" i="5" s="1"/>
  <c r="C14" i="2"/>
  <c r="F14" i="5" s="1"/>
  <c r="D14" i="2"/>
  <c r="G14" i="5" s="1"/>
  <c r="C14" i="4"/>
  <c r="I14" i="5" s="1"/>
  <c r="D14" i="4"/>
  <c r="J14" i="5" s="1"/>
  <c r="C14" i="3"/>
  <c r="L14" i="5" s="1"/>
  <c r="D14" i="3"/>
  <c r="M14" i="5" s="1"/>
  <c r="C14" i="1"/>
  <c r="C14" i="5" s="1"/>
  <c r="D14" i="1"/>
  <c r="D14" i="5" s="1"/>
  <c r="F8" i="2"/>
  <c r="F8" i="4"/>
  <c r="F8" i="3"/>
  <c r="F8" i="1"/>
  <c r="E8" i="2"/>
  <c r="E8" i="4"/>
  <c r="E8" i="3"/>
  <c r="E8" i="5"/>
  <c r="E8" i="1"/>
  <c r="F20" i="2"/>
  <c r="F20" i="4"/>
  <c r="F20" i="3"/>
  <c r="F20" i="1"/>
  <c r="E20" i="2"/>
  <c r="E20" i="4"/>
  <c r="E20" i="3"/>
  <c r="E20" i="5"/>
  <c r="E20" i="1"/>
  <c r="B15" i="2"/>
  <c r="E15" i="5" s="1"/>
  <c r="B15" i="4"/>
  <c r="B15" i="3"/>
  <c r="B15" i="1"/>
  <c r="B15" i="5" s="1"/>
  <c r="K11"/>
  <c r="L11"/>
  <c r="M11"/>
  <c r="K10"/>
  <c r="L10"/>
  <c r="M10"/>
  <c r="K16"/>
  <c r="K17"/>
  <c r="K18"/>
  <c r="K19"/>
  <c r="K21"/>
  <c r="H11"/>
  <c r="H10"/>
  <c r="H16"/>
  <c r="H17"/>
  <c r="H18"/>
  <c r="H19"/>
  <c r="H21"/>
  <c r="E11"/>
  <c r="E10"/>
  <c r="E16"/>
  <c r="E17"/>
  <c r="E18"/>
  <c r="E19"/>
  <c r="E21"/>
  <c r="F21" i="4"/>
  <c r="E21"/>
  <c r="F19"/>
  <c r="E19"/>
  <c r="F18"/>
  <c r="E18"/>
  <c r="F17"/>
  <c r="E17"/>
  <c r="F16"/>
  <c r="E16"/>
  <c r="H15" i="5"/>
  <c r="D22" i="4"/>
  <c r="J22" i="5" s="1"/>
  <c r="C22" i="4"/>
  <c r="I22" i="5" s="1"/>
  <c r="D12" i="4"/>
  <c r="D24" s="1"/>
  <c r="D25" s="1"/>
  <c r="J25" i="5" s="1"/>
  <c r="C12" i="4"/>
  <c r="C24" s="1"/>
  <c r="C25" s="1"/>
  <c r="I25" i="5" s="1"/>
  <c r="F10" i="4"/>
  <c r="E10"/>
  <c r="F11"/>
  <c r="E11"/>
  <c r="F9"/>
  <c r="E9"/>
  <c r="F21" i="3"/>
  <c r="E21"/>
  <c r="F19"/>
  <c r="E19"/>
  <c r="F18"/>
  <c r="E18"/>
  <c r="F17"/>
  <c r="E17"/>
  <c r="F16"/>
  <c r="E16"/>
  <c r="F15"/>
  <c r="D22"/>
  <c r="M22" i="5" s="1"/>
  <c r="C22" i="3"/>
  <c r="L22" i="5" s="1"/>
  <c r="D12" i="3"/>
  <c r="C12"/>
  <c r="F10"/>
  <c r="E10"/>
  <c r="F11"/>
  <c r="E11"/>
  <c r="F9"/>
  <c r="E9"/>
  <c r="F21" i="2"/>
  <c r="E21"/>
  <c r="F19"/>
  <c r="E19"/>
  <c r="F18"/>
  <c r="E18"/>
  <c r="F17"/>
  <c r="E17"/>
  <c r="F16"/>
  <c r="E16"/>
  <c r="F15"/>
  <c r="D22"/>
  <c r="G22" i="5" s="1"/>
  <c r="C22" i="2"/>
  <c r="F22" i="5" s="1"/>
  <c r="D12" i="2"/>
  <c r="D24" s="1"/>
  <c r="D25" s="1"/>
  <c r="G25" i="5" s="1"/>
  <c r="C12" i="2"/>
  <c r="C24" s="1"/>
  <c r="C25" s="1"/>
  <c r="F25" i="5" s="1"/>
  <c r="F10" i="2"/>
  <c r="E10"/>
  <c r="F11"/>
  <c r="E11"/>
  <c r="F9"/>
  <c r="E9"/>
  <c r="F9" i="1"/>
  <c r="F11"/>
  <c r="F10"/>
  <c r="F16"/>
  <c r="F17"/>
  <c r="F18"/>
  <c r="F19"/>
  <c r="F21"/>
  <c r="F15"/>
  <c r="E21"/>
  <c r="E19"/>
  <c r="E18"/>
  <c r="E17"/>
  <c r="E16"/>
  <c r="D22"/>
  <c r="D22" i="5" s="1"/>
  <c r="C22" i="1"/>
  <c r="C22" i="5" s="1"/>
  <c r="D12" i="1"/>
  <c r="D12" i="5" s="1"/>
  <c r="C12" i="1"/>
  <c r="C12" i="5" s="1"/>
  <c r="E10" i="1"/>
  <c r="E11"/>
  <c r="E9"/>
  <c r="E15" l="1"/>
  <c r="E15" i="3"/>
  <c r="E15" i="2"/>
  <c r="E15" i="4"/>
  <c r="N8" i="5"/>
  <c r="N20"/>
  <c r="N10"/>
  <c r="N9"/>
  <c r="K15"/>
  <c r="C24" i="3"/>
  <c r="C25" s="1"/>
  <c r="L25" i="5" s="1"/>
  <c r="D24" i="3"/>
  <c r="D25" s="1"/>
  <c r="M25" i="5" s="1"/>
  <c r="M12"/>
  <c r="L12"/>
  <c r="L24"/>
  <c r="M24"/>
  <c r="J12"/>
  <c r="I12"/>
  <c r="I24"/>
  <c r="J24"/>
  <c r="N16"/>
  <c r="G12"/>
  <c r="F12"/>
  <c r="G24"/>
  <c r="F24"/>
  <c r="N11"/>
  <c r="N17"/>
  <c r="N18"/>
  <c r="N19"/>
  <c r="N21"/>
  <c r="N15"/>
  <c r="F15" i="4"/>
  <c r="D24" i="1"/>
  <c r="C24"/>
  <c r="D25" l="1"/>
  <c r="D25" i="5" s="1"/>
  <c r="D24"/>
  <c r="C25" i="1"/>
  <c r="C25" i="5" s="1"/>
  <c r="C24"/>
  <c r="F7" i="1" l="1"/>
  <c r="F7" i="2"/>
  <c r="E7" i="5"/>
  <c r="F7" i="4"/>
  <c r="H7" i="5"/>
  <c r="F7" i="3"/>
  <c r="K7" i="5"/>
  <c r="E7" i="4"/>
  <c r="E14" s="1"/>
  <c r="E22" s="1"/>
  <c r="E12"/>
  <c r="E24" s="1"/>
  <c r="E25" s="1"/>
  <c r="J26" i="5" s="1"/>
  <c r="E7" i="3"/>
  <c r="E14" s="1"/>
  <c r="E22" s="1"/>
  <c r="E12"/>
  <c r="E24" s="1"/>
  <c r="E25" s="1"/>
  <c r="M26" i="5" s="1"/>
  <c r="B14" i="3"/>
  <c r="K14" i="5" s="1"/>
  <c r="B22" i="3"/>
  <c r="K22" i="5" s="1"/>
  <c r="F22" i="3"/>
  <c r="B14" i="4"/>
  <c r="H14" i="5" s="1"/>
  <c r="B22" i="4"/>
  <c r="F22" s="1"/>
  <c r="H22" i="5"/>
  <c r="B14" i="1"/>
  <c r="B22"/>
  <c r="F22" s="1"/>
  <c r="B22" i="5"/>
  <c r="N7"/>
  <c r="N12"/>
  <c r="B14" i="2"/>
  <c r="F14" s="1"/>
  <c r="B22"/>
  <c r="F22" s="1"/>
  <c r="E22" i="5"/>
  <c r="B12" i="4"/>
  <c r="F12" s="1"/>
  <c r="B24"/>
  <c r="H24" i="5" s="1"/>
  <c r="B25" i="4"/>
  <c r="H25" i="5"/>
  <c r="B12" i="3"/>
  <c r="K12" i="5" s="1"/>
  <c r="B24" i="3"/>
  <c r="K24" i="5" s="1"/>
  <c r="B25" i="3"/>
  <c r="K25" i="5"/>
  <c r="B12" i="1"/>
  <c r="B24"/>
  <c r="B25" s="1"/>
  <c r="B25" i="5" s="1"/>
  <c r="B24"/>
  <c r="E7" i="2"/>
  <c r="E14"/>
  <c r="E22"/>
  <c r="B12"/>
  <c r="E12" i="5" s="1"/>
  <c r="B24" i="2"/>
  <c r="E24" i="5" s="1"/>
  <c r="N24" s="1"/>
  <c r="N25" s="1"/>
  <c r="B25" i="2"/>
  <c r="E25" i="5"/>
  <c r="E7" i="1"/>
  <c r="E14" s="1"/>
  <c r="E22" s="1"/>
  <c r="E12"/>
  <c r="F12" l="1"/>
  <c r="B12" i="5"/>
  <c r="B8" i="7"/>
  <c r="B6"/>
  <c r="F14" i="1"/>
  <c r="B14" i="5"/>
  <c r="E24" i="1"/>
  <c r="E25"/>
  <c r="D26" i="5" s="1"/>
  <c r="E26" i="1"/>
  <c r="B9" i="7"/>
  <c r="B7"/>
  <c r="B5"/>
  <c r="F24" i="2"/>
  <c r="F12"/>
  <c r="E12"/>
  <c r="C6" i="7" s="1"/>
  <c r="F24" i="1"/>
  <c r="F25" s="1"/>
  <c r="F24" i="3"/>
  <c r="F12"/>
  <c r="F24" i="4"/>
  <c r="F25" s="1"/>
  <c r="H12" i="5"/>
  <c r="E14"/>
  <c r="N14" s="1"/>
  <c r="N22" s="1"/>
  <c r="F14" i="4"/>
  <c r="F14" i="3"/>
  <c r="E24" i="2" l="1"/>
  <c r="E25" s="1"/>
  <c r="G26" i="5" s="1"/>
  <c r="C8" i="7"/>
  <c r="C7"/>
  <c r="C9"/>
  <c r="D27" i="5"/>
  <c r="E26" i="2"/>
  <c r="F25" i="3"/>
  <c r="F25" i="2"/>
  <c r="C5" i="7"/>
  <c r="G27" i="5" l="1"/>
  <c r="E26" i="4"/>
  <c r="J27" i="5" l="1"/>
  <c r="E26" i="3"/>
  <c r="M27" i="5" s="1"/>
</calcChain>
</file>

<file path=xl/sharedStrings.xml><?xml version="1.0" encoding="utf-8"?>
<sst xmlns="http://schemas.openxmlformats.org/spreadsheetml/2006/main" count="159" uniqueCount="48">
  <si>
    <t>Downtown Internet Café</t>
  </si>
  <si>
    <t>First Quarter Forecast</t>
  </si>
  <si>
    <t>JAN</t>
  </si>
  <si>
    <t>FEB</t>
  </si>
  <si>
    <t>MAR</t>
  </si>
  <si>
    <t>TOTAL</t>
  </si>
  <si>
    <t xml:space="preserve">Sales </t>
  </si>
  <si>
    <t>Internet</t>
  </si>
  <si>
    <t>Merchandise</t>
  </si>
  <si>
    <t>Total Sales</t>
  </si>
  <si>
    <t xml:space="preserve">Expenses </t>
  </si>
  <si>
    <t>Cost of Goods</t>
  </si>
  <si>
    <t>Miscellaneous</t>
  </si>
  <si>
    <t>Income</t>
  </si>
  <si>
    <t>Net Income</t>
  </si>
  <si>
    <t>Profit Margin</t>
  </si>
  <si>
    <t>Payroll</t>
  </si>
  <si>
    <t>Cost of Merchandise</t>
  </si>
  <si>
    <t>Building</t>
  </si>
  <si>
    <t>Advertising</t>
  </si>
  <si>
    <t>AVG</t>
  </si>
  <si>
    <t>Second Quarter Forecast</t>
  </si>
  <si>
    <t>APR</t>
  </si>
  <si>
    <t>MAY</t>
  </si>
  <si>
    <t>JUN</t>
  </si>
  <si>
    <t>Income Year-To-Date</t>
  </si>
  <si>
    <t>JUL</t>
  </si>
  <si>
    <t>AUG</t>
  </si>
  <si>
    <t>SEP</t>
  </si>
  <si>
    <t>Third Quarter Forecast</t>
  </si>
  <si>
    <t>Fourth Quarter Forecast</t>
  </si>
  <si>
    <t>OCT</t>
  </si>
  <si>
    <t>NOV</t>
  </si>
  <si>
    <t>DEC</t>
  </si>
  <si>
    <t>Annual Forecast</t>
  </si>
  <si>
    <t>Quarter Profit Margin</t>
  </si>
  <si>
    <t xml:space="preserve">     Income Year-To-Date</t>
  </si>
  <si>
    <t>Total Exp</t>
  </si>
  <si>
    <t>First Quarter</t>
  </si>
  <si>
    <t>Second Quarter</t>
  </si>
  <si>
    <t>Sales Proportion</t>
  </si>
  <si>
    <t>Sales</t>
  </si>
  <si>
    <t>ANNUAL</t>
  </si>
  <si>
    <t>Espresso</t>
  </si>
  <si>
    <t>Drip Coffee</t>
  </si>
  <si>
    <t>Computer</t>
  </si>
  <si>
    <t>Capital Assets</t>
  </si>
  <si>
    <t>Food/Beverages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</si>
</sst>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4">
    <font>
      <sz val="10"/>
      <name val="Arial"/>
    </font>
    <font>
      <sz val="10"/>
      <name val="Arial"/>
      <family val="2"/>
    </font>
    <font>
      <b/>
      <i/>
      <sz val="12"/>
      <color indexed="12"/>
      <name val="Times New Roman"/>
      <family val="1"/>
    </font>
    <font>
      <i/>
      <sz val="10"/>
      <color indexed="12"/>
      <name val="Times New Roman"/>
      <family val="1"/>
    </font>
    <font>
      <b/>
      <sz val="11"/>
      <color theme="1"/>
      <name val="Rockwell"/>
      <family val="2"/>
      <scheme val="minor"/>
    </font>
    <font>
      <sz val="11"/>
      <color theme="1"/>
      <name val="Rockwell"/>
      <family val="2"/>
      <scheme val="minor"/>
    </font>
    <font>
      <b/>
      <sz val="11"/>
      <name val="Rockwell"/>
      <family val="2"/>
      <scheme val="minor"/>
    </font>
    <font>
      <sz val="11"/>
      <name val="Rockwell"/>
      <family val="2"/>
      <scheme val="minor"/>
    </font>
    <font>
      <b/>
      <sz val="11"/>
      <color indexed="12"/>
      <name val="Rockwell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color rgb="FF7030A0"/>
      <name val="Arial"/>
      <family val="2"/>
    </font>
    <font>
      <b/>
      <sz val="11"/>
      <color rgb="FF7030A0"/>
      <name val="Rockwell"/>
      <family val="2"/>
      <scheme val="minor"/>
    </font>
    <font>
      <sz val="11"/>
      <color rgb="FF7030A0"/>
      <name val="Rockwell"/>
      <family val="2"/>
      <scheme val="minor"/>
    </font>
    <font>
      <sz val="11"/>
      <color theme="0"/>
      <name val="Rockwell"/>
      <family val="2"/>
      <scheme val="minor"/>
    </font>
    <font>
      <sz val="16"/>
      <color indexed="9"/>
      <name val="Arial"/>
      <family val="2"/>
    </font>
    <font>
      <b/>
      <i/>
      <sz val="11"/>
      <color indexed="12"/>
      <name val="Rockwell"/>
      <family val="2"/>
      <scheme val="minor"/>
    </font>
    <font>
      <i/>
      <sz val="11"/>
      <color indexed="12"/>
      <name val="Rockwell"/>
      <family val="2"/>
      <scheme val="minor"/>
    </font>
    <font>
      <b/>
      <sz val="22"/>
      <color indexed="9"/>
      <name val="Arial"/>
      <family val="2"/>
    </font>
    <font>
      <b/>
      <i/>
      <sz val="20"/>
      <color indexed="9"/>
      <name val="Arial"/>
      <family val="2"/>
    </font>
    <font>
      <b/>
      <sz val="11"/>
      <name val="Rockwell"/>
      <family val="1"/>
      <scheme val="minor"/>
    </font>
    <font>
      <b/>
      <sz val="18"/>
      <color indexed="9"/>
      <name val="Arial"/>
      <family val="2"/>
    </font>
    <font>
      <sz val="1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63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NumberFormat="1"/>
    <xf numFmtId="42" fontId="5" fillId="0" borderId="0" xfId="0" applyNumberFormat="1" applyFont="1" applyBorder="1"/>
    <xf numFmtId="0" fontId="5" fillId="0" borderId="0" xfId="0" applyFont="1" applyAlignment="1">
      <alignment horizontal="left" indent="1"/>
    </xf>
    <xf numFmtId="164" fontId="5" fillId="0" borderId="0" xfId="1" applyNumberFormat="1" applyFont="1"/>
    <xf numFmtId="0" fontId="4" fillId="0" borderId="0" xfId="0" applyFont="1" applyAlignment="1">
      <alignment horizontal="left" indent="2"/>
    </xf>
    <xf numFmtId="0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0" fillId="2" borderId="0" xfId="0" applyFill="1"/>
    <xf numFmtId="42" fontId="7" fillId="0" borderId="0" xfId="0" applyNumberFormat="1" applyFont="1"/>
    <xf numFmtId="0" fontId="6" fillId="0" borderId="0" xfId="0" applyNumberFormat="1" applyFont="1"/>
    <xf numFmtId="10" fontId="7" fillId="0" borderId="0" xfId="2" applyNumberFormat="1" applyFont="1"/>
    <xf numFmtId="0" fontId="10" fillId="0" borderId="0" xfId="0" applyFont="1"/>
    <xf numFmtId="0" fontId="9" fillId="0" borderId="0" xfId="0" applyFont="1"/>
    <xf numFmtId="0" fontId="0" fillId="2" borderId="0" xfId="0" applyNumberFormat="1" applyFill="1"/>
    <xf numFmtId="0" fontId="11" fillId="0" borderId="0" xfId="0" applyFont="1" applyAlignment="1">
      <alignment horizontal="right"/>
    </xf>
    <xf numFmtId="164" fontId="12" fillId="0" borderId="0" xfId="0" applyNumberFormat="1" applyFont="1"/>
    <xf numFmtId="164" fontId="12" fillId="0" borderId="0" xfId="1" applyNumberFormat="1" applyFont="1"/>
    <xf numFmtId="164" fontId="7" fillId="0" borderId="0" xfId="1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centerContinuous"/>
    </xf>
    <xf numFmtId="165" fontId="7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 vertical="top"/>
    </xf>
    <xf numFmtId="165" fontId="6" fillId="0" borderId="0" xfId="0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0" fontId="13" fillId="0" borderId="0" xfId="0" applyNumberFormat="1" applyFont="1"/>
    <xf numFmtId="164" fontId="13" fillId="0" borderId="0" xfId="0" applyNumberFormat="1" applyFont="1"/>
    <xf numFmtId="0" fontId="14" fillId="0" borderId="0" xfId="0" applyFont="1"/>
    <xf numFmtId="164" fontId="5" fillId="0" borderId="0" xfId="1" applyNumberFormat="1" applyFont="1" applyBorder="1"/>
    <xf numFmtId="0" fontId="15" fillId="2" borderId="0" xfId="0" applyFont="1" applyFill="1"/>
    <xf numFmtId="0" fontId="7" fillId="2" borderId="0" xfId="0" applyNumberFormat="1" applyFont="1" applyFill="1"/>
    <xf numFmtId="0" fontId="6" fillId="4" borderId="0" xfId="0" applyFont="1" applyFill="1" applyAlignment="1">
      <alignment horizontal="left"/>
    </xf>
    <xf numFmtId="164" fontId="7" fillId="4" borderId="0" xfId="1" applyNumberFormat="1" applyFont="1" applyFill="1" applyBorder="1"/>
    <xf numFmtId="164" fontId="7" fillId="4" borderId="0" xfId="0" applyNumberFormat="1" applyFont="1" applyFill="1" applyBorder="1"/>
    <xf numFmtId="0" fontId="6" fillId="5" borderId="0" xfId="0" applyFont="1" applyFill="1"/>
    <xf numFmtId="10" fontId="6" fillId="3" borderId="0" xfId="2" applyNumberFormat="1" applyFont="1" applyFill="1" applyAlignment="1">
      <alignment horizontal="right"/>
    </xf>
    <xf numFmtId="0" fontId="6" fillId="6" borderId="0" xfId="0" applyFont="1" applyFill="1" applyAlignment="1">
      <alignment horizontal="center"/>
    </xf>
    <xf numFmtId="0" fontId="7" fillId="6" borderId="0" xfId="0" applyFont="1" applyFill="1"/>
    <xf numFmtId="0" fontId="6" fillId="4" borderId="0" xfId="0" applyFont="1" applyFill="1" applyAlignment="1">
      <alignment horizontal="left" vertical="center"/>
    </xf>
    <xf numFmtId="164" fontId="21" fillId="4" borderId="0" xfId="1" applyNumberFormat="1" applyFont="1" applyFill="1" applyBorder="1" applyAlignment="1">
      <alignment horizontal="left"/>
    </xf>
    <xf numFmtId="164" fontId="21" fillId="4" borderId="0" xfId="1" applyNumberFormat="1" applyFont="1" applyFill="1" applyBorder="1"/>
    <xf numFmtId="0" fontId="7" fillId="6" borderId="0" xfId="0" applyFont="1" applyFill="1" applyAlignment="1">
      <alignment horizontal="left" indent="1"/>
    </xf>
    <xf numFmtId="10" fontId="7" fillId="6" borderId="0" xfId="2" applyNumberFormat="1" applyFont="1" applyFill="1"/>
    <xf numFmtId="0" fontId="6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left"/>
    </xf>
    <xf numFmtId="164" fontId="5" fillId="5" borderId="0" xfId="1" applyNumberFormat="1" applyFont="1" applyFill="1"/>
    <xf numFmtId="10" fontId="5" fillId="5" borderId="0" xfId="2" applyNumberFormat="1" applyFont="1" applyFill="1"/>
    <xf numFmtId="0" fontId="6" fillId="6" borderId="0" xfId="0" applyNumberFormat="1" applyFont="1" applyFill="1" applyAlignment="1">
      <alignment horizontal="center"/>
    </xf>
    <xf numFmtId="0" fontId="7" fillId="4" borderId="0" xfId="0" applyNumberFormat="1" applyFont="1" applyFill="1"/>
    <xf numFmtId="164" fontId="8" fillId="4" borderId="0" xfId="1" applyNumberFormat="1" applyFont="1" applyFill="1" applyAlignment="1">
      <alignment horizontal="left"/>
    </xf>
    <xf numFmtId="164" fontId="7" fillId="4" borderId="0" xfId="1" applyNumberFormat="1" applyFont="1" applyFill="1"/>
    <xf numFmtId="164" fontId="7" fillId="3" borderId="0" xfId="1" applyNumberFormat="1" applyFont="1" applyFill="1"/>
    <xf numFmtId="0" fontId="6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3366FF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4"/>
  <c:chart>
    <c:title>
      <c:tx>
        <c:rich>
          <a:bodyPr/>
          <a:lstStyle/>
          <a:p>
            <a:pPr>
              <a:defRPr/>
            </a:pPr>
            <a:r>
              <a:rPr lang="en-US" sz="1600" smtClean="0">
                <a:latin typeface="Candara"/>
              </a:rPr>
              <a:t>First</a:t>
            </a:r>
            <a:r>
              <a:rPr lang="en-US" sz="1600" baseline="0" smtClean="0">
                <a:latin typeface="Candara"/>
              </a:rPr>
              <a:t> Quarter Profit Margin</a:t>
            </a:r>
            <a:endParaRPr lang="en-US" sz="1600">
              <a:latin typeface="Candara"/>
            </a:endParaRPr>
          </a:p>
        </c:rich>
      </c:tx>
      <c:layout>
        <c:manualLayout>
          <c:xMode val="edge"/>
          <c:yMode val="edge"/>
          <c:x val="0.20897718910963944"/>
          <c:y val="2.3668639053254437E-2"/>
        </c:manualLayout>
      </c:layout>
    </c:title>
    <c:plotArea>
      <c:layout>
        <c:manualLayout>
          <c:layoutTarget val="inner"/>
          <c:xMode val="edge"/>
          <c:yMode val="edge"/>
          <c:x val="8.5356880058867268E-2"/>
          <c:y val="0.15384615384615477"/>
          <c:w val="0.87417218543046349"/>
          <c:h val="0.74260355029586034"/>
        </c:manualLayout>
      </c:layout>
      <c:barChart>
        <c:barDir val="bar"/>
        <c:grouping val="clustered"/>
        <c:ser>
          <c:idx val="0"/>
          <c:order val="0"/>
          <c:dLbls>
            <c:numFmt formatCode="0.00%" sourceLinked="0"/>
            <c:showVal val="1"/>
          </c:dLbls>
          <c:cat>
            <c:strRef>
              <c:f>'First Quarter'!$B$5:$D$5</c:f>
              <c:strCache>
                <c:ptCount val="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'First Quarter'!$B$25:$D$25</c:f>
              <c:numCache>
                <c:formatCode>0.00%</c:formatCode>
                <c:ptCount val="3"/>
                <c:pt idx="0">
                  <c:v>5.6016597510373446E-2</c:v>
                </c:pt>
                <c:pt idx="1">
                  <c:v>7.3293172690763048E-2</c:v>
                </c:pt>
                <c:pt idx="2">
                  <c:v>9.3968871595330739E-2</c:v>
                </c:pt>
              </c:numCache>
            </c:numRef>
          </c:val>
        </c:ser>
        <c:dLbls>
          <c:showVal val="1"/>
        </c:dLbls>
        <c:axId val="58352768"/>
        <c:axId val="58354304"/>
      </c:barChart>
      <c:catAx>
        <c:axId val="58352768"/>
        <c:scaling>
          <c:orientation val="minMax"/>
        </c:scaling>
        <c:axPos val="l"/>
        <c:tickLblPos val="nextTo"/>
        <c:crossAx val="58354304"/>
        <c:crosses val="autoZero"/>
        <c:auto val="1"/>
        <c:lblAlgn val="ctr"/>
        <c:lblOffset val="100"/>
      </c:catAx>
      <c:valAx>
        <c:axId val="58354304"/>
        <c:scaling>
          <c:orientation val="minMax"/>
        </c:scaling>
        <c:axPos val="b"/>
        <c:numFmt formatCode="0%" sourceLinked="0"/>
        <c:tickLblPos val="nextTo"/>
        <c:crossAx val="58352768"/>
        <c:crosses val="autoZero"/>
        <c:crossBetween val="between"/>
      </c:valAx>
      <c:spPr>
        <a:gradFill flip="none" rotWithShape="1">
          <a:gsLst>
            <a:gs pos="0">
              <a:srgbClr val="F79646">
                <a:tint val="40000"/>
              </a:srgbClr>
            </a:gs>
            <a:gs pos="0">
              <a:srgbClr val="F79646">
                <a:tint val="20000"/>
              </a:srgbClr>
            </a:gs>
            <a:gs pos="0">
              <a:srgbClr val="F79646">
                <a:tint val="40000"/>
              </a:srgbClr>
            </a:gs>
            <a:gs pos="0">
              <a:srgbClr val="F79646">
                <a:tint val="40000"/>
              </a:srgbClr>
            </a:gs>
            <a:gs pos="0">
              <a:srgbClr val="F79646">
                <a:tint val="40000"/>
              </a:srgbClr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8100000" scaled="1"/>
          <a:tileRect/>
        </a:gradFill>
        <a:scene3d>
          <a:camera prst="orthographicFront"/>
          <a:lightRig rig="threePt" dir="t"/>
        </a:scene3d>
        <a:sp3d>
          <a:bevelT w="139700" prst="cross"/>
        </a:sp3d>
      </c:spPr>
    </c:plotArea>
    <c:plotVisOnly val="1"/>
  </c:chart>
  <c:spPr>
    <a:solidFill>
      <a:schemeClr val="accent5">
        <a:tint val="4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 paperSize="0" orientation="landscape" horizontalDpi="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4"/>
  <c:chart>
    <c:title>
      <c:tx>
        <c:rich>
          <a:bodyPr/>
          <a:lstStyle/>
          <a:p>
            <a:pPr>
              <a:defRPr/>
            </a:pPr>
            <a:r>
              <a:rPr lang="en-US" sz="1600" smtClean="0">
                <a:latin typeface="Candara"/>
              </a:rPr>
              <a:t>Second </a:t>
            </a:r>
            <a:r>
              <a:rPr lang="en-US" sz="1600" baseline="0" smtClean="0">
                <a:latin typeface="Candara"/>
              </a:rPr>
              <a:t>Quarter Profit Margin</a:t>
            </a:r>
            <a:endParaRPr lang="en-US" sz="1600">
              <a:latin typeface="Candara"/>
            </a:endParaRPr>
          </a:p>
        </c:rich>
      </c:tx>
      <c:layout>
        <c:manualLayout>
          <c:xMode val="edge"/>
          <c:yMode val="edge"/>
          <c:x val="0.20897718910963944"/>
          <c:y val="2.3668639053254437E-2"/>
        </c:manualLayout>
      </c:layout>
    </c:title>
    <c:plotArea>
      <c:layout>
        <c:manualLayout>
          <c:layoutTarget val="inner"/>
          <c:xMode val="edge"/>
          <c:yMode val="edge"/>
          <c:x val="8.5356880058867268E-2"/>
          <c:y val="0.15384615384615488"/>
          <c:w val="0.87417218543046349"/>
          <c:h val="0.74260355029586056"/>
        </c:manualLayout>
      </c:layout>
      <c:barChart>
        <c:barDir val="bar"/>
        <c:grouping val="clustered"/>
        <c:ser>
          <c:idx val="0"/>
          <c:order val="0"/>
          <c:dLbls>
            <c:numFmt formatCode="0.00%" sourceLinked="0"/>
            <c:showVal val="1"/>
          </c:dLbls>
          <c:cat>
            <c:strRef>
              <c:f>'Second Quarter'!$B$5:$D$5</c:f>
              <c:strCache>
                <c:ptCount val="3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</c:strCache>
            </c:strRef>
          </c:cat>
          <c:val>
            <c:numRef>
              <c:f>'Second Quarter'!$B$25:$D$25</c:f>
              <c:numCache>
                <c:formatCode>0.00%</c:formatCode>
                <c:ptCount val="3"/>
                <c:pt idx="0">
                  <c:v>0.10665399239543727</c:v>
                </c:pt>
                <c:pt idx="1">
                  <c:v>0.12765567765567765</c:v>
                </c:pt>
                <c:pt idx="2">
                  <c:v>0.14064748201438848</c:v>
                </c:pt>
              </c:numCache>
            </c:numRef>
          </c:val>
        </c:ser>
        <c:dLbls>
          <c:showVal val="1"/>
        </c:dLbls>
        <c:axId val="59688064"/>
        <c:axId val="59690368"/>
      </c:barChart>
      <c:catAx>
        <c:axId val="59688064"/>
        <c:scaling>
          <c:orientation val="minMax"/>
        </c:scaling>
        <c:axPos val="l"/>
        <c:tickLblPos val="nextTo"/>
        <c:crossAx val="59690368"/>
        <c:crosses val="autoZero"/>
        <c:auto val="1"/>
        <c:lblAlgn val="ctr"/>
        <c:lblOffset val="100"/>
      </c:catAx>
      <c:valAx>
        <c:axId val="59690368"/>
        <c:scaling>
          <c:orientation val="minMax"/>
        </c:scaling>
        <c:axPos val="b"/>
        <c:numFmt formatCode="0%" sourceLinked="0"/>
        <c:tickLblPos val="nextTo"/>
        <c:crossAx val="59688064"/>
        <c:crosses val="autoZero"/>
        <c:crossBetween val="between"/>
      </c:valAx>
      <c:spPr>
        <a:gradFill flip="none" rotWithShape="1">
          <a:gsLst>
            <a:gs pos="0">
              <a:srgbClr val="F79646">
                <a:tint val="40000"/>
              </a:srgbClr>
            </a:gs>
            <a:gs pos="0">
              <a:srgbClr val="F79646">
                <a:tint val="20000"/>
              </a:srgbClr>
            </a:gs>
            <a:gs pos="0">
              <a:srgbClr val="F79646">
                <a:tint val="40000"/>
              </a:srgbClr>
            </a:gs>
            <a:gs pos="0">
              <a:srgbClr val="F79646">
                <a:tint val="40000"/>
              </a:srgbClr>
            </a:gs>
            <a:gs pos="0">
              <a:srgbClr val="F79646">
                <a:tint val="40000"/>
              </a:srgbClr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8100000" scaled="1"/>
          <a:tileRect/>
        </a:gradFill>
        <a:scene3d>
          <a:camera prst="orthographicFront"/>
          <a:lightRig rig="threePt" dir="t"/>
        </a:scene3d>
        <a:sp3d>
          <a:bevelT w="139700" prst="cross"/>
        </a:sp3d>
      </c:spPr>
    </c:plotArea>
    <c:plotVisOnly val="1"/>
  </c:chart>
  <c:spPr>
    <a:solidFill>
      <a:schemeClr val="accent5">
        <a:tint val="4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 paperSize="0" orientation="landscape" horizontalDpi="0" verticalDpi="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4"/>
  <c:chart>
    <c:title>
      <c:tx>
        <c:rich>
          <a:bodyPr/>
          <a:lstStyle/>
          <a:p>
            <a:pPr>
              <a:defRPr/>
            </a:pPr>
            <a:r>
              <a:rPr lang="en-US" sz="1600" smtClean="0">
                <a:latin typeface="Candara"/>
              </a:rPr>
              <a:t>Third </a:t>
            </a:r>
            <a:r>
              <a:rPr lang="en-US" sz="1600" baseline="0" smtClean="0">
                <a:latin typeface="Candara"/>
              </a:rPr>
              <a:t>Quarter Profit Margin</a:t>
            </a:r>
            <a:endParaRPr lang="en-US" sz="1600">
              <a:latin typeface="Candara"/>
            </a:endParaRPr>
          </a:p>
        </c:rich>
      </c:tx>
      <c:layout>
        <c:manualLayout>
          <c:xMode val="edge"/>
          <c:yMode val="edge"/>
          <c:x val="0.20897718910963944"/>
          <c:y val="2.3668639053254437E-2"/>
        </c:manualLayout>
      </c:layout>
    </c:title>
    <c:plotArea>
      <c:layout>
        <c:manualLayout>
          <c:layoutTarget val="inner"/>
          <c:xMode val="edge"/>
          <c:yMode val="edge"/>
          <c:x val="8.5356880058867268E-2"/>
          <c:y val="0.15384615384615502"/>
          <c:w val="0.88653496015700617"/>
          <c:h val="0.74260355029586111"/>
        </c:manualLayout>
      </c:layout>
      <c:barChart>
        <c:barDir val="bar"/>
        <c:grouping val="clustered"/>
        <c:ser>
          <c:idx val="0"/>
          <c:order val="0"/>
          <c:dLbls>
            <c:numFmt formatCode="0.00%" sourceLinked="0"/>
            <c:dLblPos val="outEnd"/>
            <c:showVal val="1"/>
          </c:dLbls>
          <c:cat>
            <c:strRef>
              <c:f>'Third Quarter'!$B$5:$D$5</c:f>
              <c:strCache>
                <c:ptCount val="3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</c:strCache>
            </c:strRef>
          </c:cat>
          <c:val>
            <c:numRef>
              <c:f>'Third Quarter'!$B$25:$D$25</c:f>
              <c:numCache>
                <c:formatCode>0.00%</c:formatCode>
                <c:ptCount val="3"/>
                <c:pt idx="0">
                  <c:v>0.13482142857142856</c:v>
                </c:pt>
                <c:pt idx="1">
                  <c:v>0.13701067615658363</c:v>
                </c:pt>
                <c:pt idx="2">
                  <c:v>0.15138408304498269</c:v>
                </c:pt>
              </c:numCache>
            </c:numRef>
          </c:val>
        </c:ser>
        <c:dLbls>
          <c:showVal val="1"/>
        </c:dLbls>
        <c:axId val="59062912"/>
        <c:axId val="59097472"/>
      </c:barChart>
      <c:catAx>
        <c:axId val="59062912"/>
        <c:scaling>
          <c:orientation val="minMax"/>
        </c:scaling>
        <c:axPos val="l"/>
        <c:tickLblPos val="nextTo"/>
        <c:crossAx val="59097472"/>
        <c:crosses val="autoZero"/>
        <c:auto val="1"/>
        <c:lblAlgn val="ctr"/>
        <c:lblOffset val="100"/>
      </c:catAx>
      <c:valAx>
        <c:axId val="59097472"/>
        <c:scaling>
          <c:orientation val="minMax"/>
        </c:scaling>
        <c:axPos val="b"/>
        <c:numFmt formatCode="0%" sourceLinked="0"/>
        <c:tickLblPos val="nextTo"/>
        <c:crossAx val="59062912"/>
        <c:crosses val="autoZero"/>
        <c:crossBetween val="between"/>
      </c:valAx>
      <c:spPr>
        <a:gradFill flip="none" rotWithShape="1">
          <a:gsLst>
            <a:gs pos="0">
              <a:srgbClr val="F79646">
                <a:tint val="40000"/>
              </a:srgbClr>
            </a:gs>
            <a:gs pos="0">
              <a:srgbClr val="F79646">
                <a:tint val="20000"/>
              </a:srgbClr>
            </a:gs>
            <a:gs pos="0">
              <a:srgbClr val="F79646">
                <a:tint val="40000"/>
              </a:srgbClr>
            </a:gs>
            <a:gs pos="0">
              <a:srgbClr val="F79646">
                <a:tint val="40000"/>
              </a:srgbClr>
            </a:gs>
            <a:gs pos="0">
              <a:srgbClr val="F79646">
                <a:tint val="40000"/>
              </a:srgbClr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8100000" scaled="1"/>
          <a:tileRect/>
        </a:gradFill>
        <a:scene3d>
          <a:camera prst="orthographicFront"/>
          <a:lightRig rig="threePt" dir="t"/>
        </a:scene3d>
        <a:sp3d>
          <a:bevelT w="139700" prst="cross"/>
        </a:sp3d>
      </c:spPr>
    </c:plotArea>
    <c:plotVisOnly val="1"/>
  </c:chart>
  <c:spPr>
    <a:solidFill>
      <a:schemeClr val="accent5">
        <a:tint val="4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 paperSize="0" orientation="landscape" horizontalDpi="0" verticalDpi="0" copies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4"/>
  <c:chart>
    <c:title>
      <c:tx>
        <c:rich>
          <a:bodyPr/>
          <a:lstStyle/>
          <a:p>
            <a:pPr>
              <a:defRPr/>
            </a:pPr>
            <a:r>
              <a:rPr lang="en-US" sz="1600" smtClean="0">
                <a:latin typeface="Candara"/>
              </a:rPr>
              <a:t>Fourth </a:t>
            </a:r>
            <a:r>
              <a:rPr lang="en-US" sz="1600" baseline="0" smtClean="0">
                <a:latin typeface="Candara"/>
              </a:rPr>
              <a:t>Quarter Profit Margin</a:t>
            </a:r>
            <a:endParaRPr lang="en-US" sz="1600">
              <a:latin typeface="Candara"/>
            </a:endParaRPr>
          </a:p>
        </c:rich>
      </c:tx>
      <c:layout>
        <c:manualLayout>
          <c:xMode val="edge"/>
          <c:yMode val="edge"/>
          <c:x val="0.20897718910963944"/>
          <c:y val="2.3668639053254437E-2"/>
        </c:manualLayout>
      </c:layout>
    </c:title>
    <c:plotArea>
      <c:layout>
        <c:manualLayout>
          <c:layoutTarget val="inner"/>
          <c:xMode val="edge"/>
          <c:yMode val="edge"/>
          <c:x val="8.5356880058867241E-2"/>
          <c:y val="0.15384615384615463"/>
          <c:w val="0.89477557027225907"/>
          <c:h val="0.74260355029586089"/>
        </c:manualLayout>
      </c:layout>
      <c:barChart>
        <c:barDir val="bar"/>
        <c:grouping val="clustered"/>
        <c:ser>
          <c:idx val="0"/>
          <c:order val="0"/>
          <c:dLbls>
            <c:dLbl>
              <c:idx val="0"/>
              <c:dLblPos val="outEnd"/>
              <c:showVal val="1"/>
            </c:dLbl>
            <c:numFmt formatCode="0.00%" sourceLinked="0"/>
            <c:showVal val="1"/>
          </c:dLbls>
          <c:cat>
            <c:strRef>
              <c:f>'Fourth Quarter'!$B$5:$D$5</c:f>
              <c:strCache>
                <c:ptCount val="3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</c:strCache>
            </c:strRef>
          </c:cat>
          <c:val>
            <c:numRef>
              <c:f>'Fourth Quarter'!$B$25:$D$25</c:f>
              <c:numCache>
                <c:formatCode>0.00%</c:formatCode>
                <c:ptCount val="3"/>
                <c:pt idx="0">
                  <c:v>0.19968354430379748</c:v>
                </c:pt>
                <c:pt idx="1">
                  <c:v>0.21246200607902735</c:v>
                </c:pt>
                <c:pt idx="2">
                  <c:v>0.23718309859154929</c:v>
                </c:pt>
              </c:numCache>
            </c:numRef>
          </c:val>
        </c:ser>
        <c:dLbls>
          <c:showVal val="1"/>
        </c:dLbls>
        <c:axId val="59802368"/>
        <c:axId val="59803904"/>
      </c:barChart>
      <c:catAx>
        <c:axId val="59802368"/>
        <c:scaling>
          <c:orientation val="minMax"/>
        </c:scaling>
        <c:axPos val="l"/>
        <c:tickLblPos val="nextTo"/>
        <c:crossAx val="59803904"/>
        <c:crosses val="autoZero"/>
        <c:auto val="1"/>
        <c:lblAlgn val="ctr"/>
        <c:lblOffset val="100"/>
      </c:catAx>
      <c:valAx>
        <c:axId val="59803904"/>
        <c:scaling>
          <c:orientation val="minMax"/>
        </c:scaling>
        <c:axPos val="b"/>
        <c:numFmt formatCode="0%" sourceLinked="0"/>
        <c:tickLblPos val="nextTo"/>
        <c:crossAx val="59802368"/>
        <c:crosses val="autoZero"/>
        <c:crossBetween val="between"/>
      </c:valAx>
      <c:spPr>
        <a:gradFill flip="none" rotWithShape="1">
          <a:gsLst>
            <a:gs pos="0">
              <a:srgbClr val="F79646">
                <a:tint val="40000"/>
              </a:srgbClr>
            </a:gs>
            <a:gs pos="0">
              <a:srgbClr val="F79646">
                <a:tint val="20000"/>
              </a:srgbClr>
            </a:gs>
            <a:gs pos="0">
              <a:srgbClr val="F79646">
                <a:tint val="40000"/>
              </a:srgbClr>
            </a:gs>
            <a:gs pos="0">
              <a:srgbClr val="F79646">
                <a:tint val="40000"/>
              </a:srgbClr>
            </a:gs>
            <a:gs pos="0">
              <a:srgbClr val="F79646">
                <a:tint val="40000"/>
              </a:srgbClr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8100000" scaled="1"/>
          <a:tileRect/>
        </a:gradFill>
        <a:scene3d>
          <a:camera prst="orthographicFront"/>
          <a:lightRig rig="threePt" dir="t"/>
        </a:scene3d>
        <a:sp3d>
          <a:bevelT w="139700" prst="cross"/>
        </a:sp3d>
      </c:spPr>
    </c:plotArea>
    <c:plotVisOnly val="1"/>
  </c:chart>
  <c:spPr>
    <a:solidFill>
      <a:schemeClr val="accent5">
        <a:tint val="4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 paperSize="0" orientation="landscape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6</xdr:row>
      <xdr:rowOff>28575</xdr:rowOff>
    </xdr:from>
    <xdr:ext cx="4171950" cy="30099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476250</xdr:colOff>
      <xdr:row>0</xdr:row>
      <xdr:rowOff>123825</xdr:rowOff>
    </xdr:from>
    <xdr:ext cx="838200" cy="902230"/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0" y="123825"/>
          <a:ext cx="838200" cy="902230"/>
        </a:xfrm>
        <a:prstGeom prst="rect">
          <a:avLst/>
        </a:prstGeom>
        <a:solidFill>
          <a:srgbClr val="FFFFFF">
            <a:shade val="85000"/>
          </a:srgbClr>
        </a:solidFill>
        <a:ln w="190500" cap="sq">
          <a:solidFill>
            <a:srgbClr val="FFFFFF"/>
          </a:solidFill>
          <a:miter lim="800000"/>
        </a:ln>
        <a:effectLst>
          <a:outerShdw blurRad="65000" dist="50800" dir="12900000" kx="195000" ky="145000" algn="tl" rotWithShape="0">
            <a:srgbClr val="000000">
              <a:alpha val="30000"/>
            </a:srgbClr>
          </a:outerShdw>
        </a:effectLst>
        <a:scene3d>
          <a:camera prst="orthographicFront">
            <a:rot lat="0" lon="0" rev="360000"/>
          </a:camera>
          <a:lightRig rig="twoPt" dir="t">
            <a:rot lat="0" lon="0" rev="7200000"/>
          </a:lightRig>
        </a:scene3d>
        <a:sp3d contourW="12700">
          <a:bevelT w="25400" h="19050"/>
          <a:contourClr>
            <a:srgbClr val="969696"/>
          </a:contourClr>
        </a:sp3d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6</xdr:row>
      <xdr:rowOff>28575</xdr:rowOff>
    </xdr:from>
    <xdr:ext cx="4124325" cy="3000375"/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485775</xdr:colOff>
      <xdr:row>0</xdr:row>
      <xdr:rowOff>152400</xdr:rowOff>
    </xdr:from>
    <xdr:ext cx="831808" cy="895350"/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5775" y="152400"/>
          <a:ext cx="831808" cy="895350"/>
        </a:xfrm>
        <a:prstGeom prst="rect">
          <a:avLst/>
        </a:prstGeom>
        <a:solidFill>
          <a:srgbClr val="FFFFFF">
            <a:shade val="85000"/>
          </a:srgbClr>
        </a:solidFill>
        <a:ln w="190500" cap="sq">
          <a:solidFill>
            <a:srgbClr val="FFFFFF"/>
          </a:solidFill>
          <a:miter lim="800000"/>
        </a:ln>
        <a:effectLst>
          <a:outerShdw blurRad="65000" dist="50800" dir="12900000" kx="195000" ky="145000" algn="tl" rotWithShape="0">
            <a:srgbClr val="000000">
              <a:alpha val="30000"/>
            </a:srgbClr>
          </a:outerShdw>
        </a:effectLst>
        <a:scene3d>
          <a:camera prst="orthographicFront">
            <a:rot lat="0" lon="0" rev="360000"/>
          </a:camera>
          <a:lightRig rig="twoPt" dir="t">
            <a:rot lat="0" lon="0" rev="7200000"/>
          </a:lightRig>
        </a:scene3d>
        <a:sp3d contourW="12700">
          <a:bevelT w="25400" h="19050"/>
          <a:contourClr>
            <a:srgbClr val="969696"/>
          </a:contourClr>
        </a:sp3d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6</xdr:row>
      <xdr:rowOff>0</xdr:rowOff>
    </xdr:from>
    <xdr:ext cx="4114800" cy="3038475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466725</xdr:colOff>
      <xdr:row>0</xdr:row>
      <xdr:rowOff>114300</xdr:rowOff>
    </xdr:from>
    <xdr:ext cx="828675" cy="891978"/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114300"/>
          <a:ext cx="828675" cy="891978"/>
        </a:xfrm>
        <a:prstGeom prst="rect">
          <a:avLst/>
        </a:prstGeom>
        <a:solidFill>
          <a:srgbClr val="FFFFFF">
            <a:shade val="85000"/>
          </a:srgbClr>
        </a:solidFill>
        <a:ln w="190500" cap="sq">
          <a:solidFill>
            <a:srgbClr val="FFFFFF"/>
          </a:solidFill>
          <a:miter lim="800000"/>
        </a:ln>
        <a:effectLst>
          <a:outerShdw blurRad="65000" dist="50800" dir="12900000" kx="195000" ky="145000" algn="tl" rotWithShape="0">
            <a:srgbClr val="000000">
              <a:alpha val="30000"/>
            </a:srgbClr>
          </a:outerShdw>
        </a:effectLst>
        <a:scene3d>
          <a:camera prst="orthographicFront">
            <a:rot lat="0" lon="0" rev="360000"/>
          </a:camera>
          <a:lightRig rig="twoPt" dir="t">
            <a:rot lat="0" lon="0" rev="7200000"/>
          </a:lightRig>
        </a:scene3d>
        <a:sp3d contourW="12700">
          <a:bevelT w="25400" h="19050"/>
          <a:contourClr>
            <a:srgbClr val="969696"/>
          </a:contourClr>
        </a:sp3d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6</xdr:row>
      <xdr:rowOff>0</xdr:rowOff>
    </xdr:from>
    <xdr:ext cx="4095750" cy="29337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495300</xdr:colOff>
      <xdr:row>0</xdr:row>
      <xdr:rowOff>133350</xdr:rowOff>
    </xdr:from>
    <xdr:ext cx="857250" cy="922735"/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33350"/>
          <a:ext cx="857250" cy="922735"/>
        </a:xfrm>
        <a:prstGeom prst="rect">
          <a:avLst/>
        </a:prstGeom>
        <a:solidFill>
          <a:srgbClr val="FFFFFF">
            <a:shade val="85000"/>
          </a:srgbClr>
        </a:solidFill>
        <a:ln w="190500" cap="sq">
          <a:solidFill>
            <a:srgbClr val="FFFFFF"/>
          </a:solidFill>
          <a:miter lim="800000"/>
        </a:ln>
        <a:effectLst>
          <a:outerShdw blurRad="65000" dist="50800" dir="12900000" kx="195000" ky="145000" algn="tl" rotWithShape="0">
            <a:srgbClr val="000000">
              <a:alpha val="30000"/>
            </a:srgbClr>
          </a:outerShdw>
        </a:effectLst>
        <a:scene3d>
          <a:camera prst="orthographicFront">
            <a:rot lat="0" lon="0" rev="360000"/>
          </a:camera>
          <a:lightRig rig="twoPt" dir="t">
            <a:rot lat="0" lon="0" rev="7200000"/>
          </a:lightRig>
        </a:scene3d>
        <a:sp3d contourW="12700">
          <a:bevelT w="25400" h="19050"/>
          <a:contourClr>
            <a:srgbClr val="969696"/>
          </a:contourClr>
        </a:sp3d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0</xdr:row>
      <xdr:rowOff>95250</xdr:rowOff>
    </xdr:from>
    <xdr:ext cx="933450" cy="1004757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95250"/>
          <a:ext cx="933450" cy="1004757"/>
        </a:xfrm>
        <a:prstGeom prst="rect">
          <a:avLst/>
        </a:prstGeom>
        <a:solidFill>
          <a:srgbClr val="FFFFFF">
            <a:shade val="85000"/>
          </a:srgbClr>
        </a:solidFill>
        <a:ln w="190500" cap="sq">
          <a:solidFill>
            <a:srgbClr val="FFFFFF"/>
          </a:solidFill>
          <a:miter lim="800000"/>
        </a:ln>
        <a:effectLst>
          <a:outerShdw blurRad="65000" dist="50800" dir="12900000" kx="195000" ky="145000" algn="tl" rotWithShape="0">
            <a:srgbClr val="000000">
              <a:alpha val="30000"/>
            </a:srgbClr>
          </a:outerShdw>
        </a:effectLst>
        <a:scene3d>
          <a:camera prst="orthographicFront">
            <a:rot lat="0" lon="0" rev="360000"/>
          </a:camera>
          <a:lightRig rig="twoPt" dir="t">
            <a:rot lat="0" lon="0" rev="7200000"/>
          </a:lightRig>
        </a:scene3d>
        <a:sp3d contourW="12700">
          <a:bevelT w="25400" h="19050"/>
          <a:contourClr>
            <a:srgbClr val="969696"/>
          </a:contourClr>
        </a:sp3d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ours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130000" t="-95000" r="40000" b="218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10000"/>
              </a:schemeClr>
              <a:schemeClr val="phClr">
                <a:tint val="95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N26"/>
  <sheetViews>
    <sheetView workbookViewId="0">
      <selection activeCell="A5" sqref="A5"/>
    </sheetView>
  </sheetViews>
  <sheetFormatPr defaultRowHeight="12.75"/>
  <cols>
    <col min="1" max="1" width="20.7109375" customWidth="1"/>
    <col min="2" max="2" width="10.42578125" customWidth="1"/>
    <col min="3" max="3" width="10.7109375" customWidth="1"/>
    <col min="4" max="4" width="11.140625" customWidth="1"/>
    <col min="5" max="5" width="10.5703125" customWidth="1"/>
    <col min="6" max="6" width="10.140625" bestFit="1" customWidth="1"/>
    <col min="7" max="7" width="10.5703125" bestFit="1" customWidth="1"/>
  </cols>
  <sheetData>
    <row r="1" spans="1:14" ht="12.75" customHeight="1">
      <c r="A1" s="23"/>
      <c r="B1" s="23"/>
      <c r="C1" s="23"/>
      <c r="D1" s="23"/>
      <c r="E1" s="23"/>
      <c r="F1" s="37"/>
      <c r="G1" s="1"/>
      <c r="H1" s="1"/>
      <c r="I1" s="1"/>
      <c r="J1" s="1"/>
      <c r="K1" s="1"/>
      <c r="L1" s="1"/>
      <c r="M1" s="1"/>
      <c r="N1" s="1"/>
    </row>
    <row r="2" spans="1:14" ht="23.25">
      <c r="A2" s="23"/>
      <c r="B2" s="62" t="s">
        <v>0</v>
      </c>
      <c r="C2" s="63"/>
      <c r="D2" s="63"/>
      <c r="E2" s="63"/>
      <c r="F2" s="37"/>
      <c r="G2" s="1"/>
      <c r="H2" s="1"/>
      <c r="I2" s="1"/>
      <c r="J2" s="1"/>
      <c r="K2" s="1"/>
      <c r="L2" s="1"/>
      <c r="M2" s="1"/>
      <c r="N2" s="1"/>
    </row>
    <row r="3" spans="1:14" ht="20.25">
      <c r="A3" s="23"/>
      <c r="B3" s="64" t="s">
        <v>1</v>
      </c>
      <c r="C3" s="64"/>
      <c r="D3" s="64"/>
      <c r="E3" s="64"/>
      <c r="F3" s="37"/>
      <c r="G3" s="1"/>
      <c r="H3" s="1"/>
      <c r="I3" s="1"/>
      <c r="J3" s="1"/>
      <c r="K3" s="1"/>
      <c r="L3" s="1"/>
      <c r="M3" s="1"/>
      <c r="N3" s="1"/>
    </row>
    <row r="4" spans="1:14" ht="15.75" customHeight="1">
      <c r="A4" s="23"/>
      <c r="B4" s="65"/>
      <c r="C4" s="66"/>
      <c r="D4" s="66"/>
      <c r="E4" s="66"/>
      <c r="F4" s="37"/>
      <c r="G4" s="1"/>
      <c r="H4" s="1"/>
      <c r="I4" s="1"/>
      <c r="J4" s="1"/>
      <c r="K4" s="1"/>
      <c r="L4" s="1"/>
      <c r="M4" s="1"/>
      <c r="N4" s="1"/>
    </row>
    <row r="5" spans="1:14" s="7" customFormat="1" ht="15.2" customHeight="1">
      <c r="A5" s="44"/>
      <c r="B5" s="43" t="s">
        <v>2</v>
      </c>
      <c r="C5" s="43" t="s">
        <v>3</v>
      </c>
      <c r="D5" s="43" t="s">
        <v>4</v>
      </c>
      <c r="E5" s="43" t="s">
        <v>5</v>
      </c>
      <c r="F5" s="55" t="s">
        <v>20</v>
      </c>
      <c r="G5" s="12"/>
      <c r="H5" s="6"/>
      <c r="I5" s="6"/>
      <c r="J5" s="6"/>
      <c r="K5" s="6"/>
      <c r="L5" s="6"/>
      <c r="M5" s="6"/>
      <c r="N5" s="6"/>
    </row>
    <row r="6" spans="1:14" s="7" customFormat="1" ht="15.2" customHeight="1">
      <c r="A6" s="38" t="s">
        <v>6</v>
      </c>
      <c r="B6" s="52"/>
      <c r="C6" s="52"/>
      <c r="D6" s="52"/>
      <c r="E6" s="52"/>
      <c r="F6" s="56"/>
      <c r="G6" s="6"/>
      <c r="H6" s="6"/>
      <c r="I6" s="6"/>
      <c r="J6" s="6"/>
      <c r="K6" s="6"/>
      <c r="L6" s="6"/>
      <c r="M6" s="6"/>
      <c r="N6" s="6"/>
    </row>
    <row r="7" spans="1:14" s="7" customFormat="1" ht="15.2" customHeight="1">
      <c r="A7" s="8" t="s">
        <v>43</v>
      </c>
      <c r="B7" s="35">
        <v>13300</v>
      </c>
      <c r="C7" s="35">
        <v>13600</v>
      </c>
      <c r="D7" s="35">
        <v>14200</v>
      </c>
      <c r="E7" s="35">
        <f>B7+C7+D7</f>
        <v>41100</v>
      </c>
      <c r="F7" s="20">
        <f>AVERAGE(B7:D7)</f>
        <v>13700</v>
      </c>
      <c r="G7" s="13"/>
      <c r="H7" s="6"/>
      <c r="I7" s="6"/>
      <c r="J7" s="6"/>
      <c r="K7" s="6"/>
      <c r="L7" s="6"/>
      <c r="M7" s="6"/>
      <c r="N7" s="6"/>
    </row>
    <row r="8" spans="1:14" s="7" customFormat="1" ht="15.2" customHeight="1">
      <c r="A8" s="8" t="s">
        <v>44</v>
      </c>
      <c r="B8" s="35">
        <v>5800</v>
      </c>
      <c r="C8" s="35">
        <v>6000</v>
      </c>
      <c r="D8" s="35">
        <v>6200</v>
      </c>
      <c r="E8" s="35">
        <f>B8+C8+D8</f>
        <v>18000</v>
      </c>
      <c r="F8" s="20">
        <f>AVERAGE(B8:D8)</f>
        <v>6000</v>
      </c>
      <c r="G8" s="13"/>
      <c r="H8" s="6"/>
      <c r="I8" s="6"/>
      <c r="J8" s="6"/>
      <c r="K8" s="6"/>
      <c r="L8" s="6"/>
      <c r="M8" s="6"/>
      <c r="N8" s="6"/>
    </row>
    <row r="9" spans="1:14" s="7" customFormat="1" ht="15.2" customHeight="1">
      <c r="A9" s="8" t="s">
        <v>47</v>
      </c>
      <c r="B9" s="35">
        <v>3600</v>
      </c>
      <c r="C9" s="35">
        <v>3800</v>
      </c>
      <c r="D9" s="35">
        <v>3800</v>
      </c>
      <c r="E9" s="35">
        <f t="shared" ref="E9:E11" si="0">B9+C9+D9</f>
        <v>11200</v>
      </c>
      <c r="F9" s="20">
        <f t="shared" ref="F9:F24" si="1">AVERAGE(B9:D9)</f>
        <v>3733.3333333333335</v>
      </c>
      <c r="G9" s="13"/>
      <c r="H9" s="6"/>
      <c r="I9" s="6"/>
      <c r="J9" s="6"/>
      <c r="K9" s="6"/>
      <c r="L9" s="6"/>
      <c r="M9" s="6"/>
      <c r="N9" s="6"/>
    </row>
    <row r="10" spans="1:14" s="7" customFormat="1" ht="15.2" customHeight="1">
      <c r="A10" s="8" t="s">
        <v>8</v>
      </c>
      <c r="B10" s="35">
        <v>1000</v>
      </c>
      <c r="C10" s="35">
        <v>1100</v>
      </c>
      <c r="D10" s="35">
        <v>1100</v>
      </c>
      <c r="E10" s="35">
        <f>B10+C10+D10</f>
        <v>3200</v>
      </c>
      <c r="F10" s="20">
        <f>AVERAGE(B10:D10)</f>
        <v>1066.6666666666667</v>
      </c>
      <c r="G10" s="13"/>
      <c r="H10" s="6"/>
      <c r="I10" s="6"/>
      <c r="J10" s="6"/>
      <c r="K10" s="6"/>
      <c r="L10" s="6"/>
      <c r="M10" s="6"/>
      <c r="N10" s="6"/>
    </row>
    <row r="11" spans="1:14" s="7" customFormat="1" ht="15.2" customHeight="1">
      <c r="A11" s="8" t="s">
        <v>45</v>
      </c>
      <c r="B11" s="35">
        <v>400</v>
      </c>
      <c r="C11" s="35">
        <v>400</v>
      </c>
      <c r="D11" s="35">
        <v>400</v>
      </c>
      <c r="E11" s="35">
        <f t="shared" si="0"/>
        <v>1200</v>
      </c>
      <c r="F11" s="20">
        <f t="shared" si="1"/>
        <v>400</v>
      </c>
      <c r="G11" s="13"/>
      <c r="H11" s="6"/>
      <c r="I11" s="6"/>
      <c r="J11" s="6"/>
      <c r="K11" s="6"/>
      <c r="L11" s="6"/>
      <c r="M11" s="6"/>
      <c r="N11" s="6"/>
    </row>
    <row r="12" spans="1:14" s="7" customFormat="1" ht="15.2" customHeight="1">
      <c r="A12" s="9" t="s">
        <v>9</v>
      </c>
      <c r="B12" s="35">
        <f>SUM(B7:B11)</f>
        <v>24100</v>
      </c>
      <c r="C12" s="35">
        <f>SUM(C7:C11)</f>
        <v>24900</v>
      </c>
      <c r="D12" s="35">
        <f>SUM(D7:D11)</f>
        <v>25700</v>
      </c>
      <c r="E12" s="35">
        <f>SUM(E7:E11)</f>
        <v>74700</v>
      </c>
      <c r="F12" s="20">
        <f t="shared" si="1"/>
        <v>24900</v>
      </c>
      <c r="G12" s="6"/>
      <c r="H12" s="6"/>
      <c r="I12" s="6"/>
      <c r="J12" s="6"/>
      <c r="K12" s="6"/>
      <c r="L12" s="6"/>
      <c r="M12" s="6"/>
      <c r="N12" s="6"/>
    </row>
    <row r="13" spans="1:14" s="7" customFormat="1" ht="15.2" customHeight="1">
      <c r="A13" s="38" t="s">
        <v>10</v>
      </c>
      <c r="B13" s="57"/>
      <c r="C13" s="57"/>
      <c r="D13" s="57"/>
      <c r="E13" s="57"/>
      <c r="F13" s="58"/>
      <c r="G13" s="6"/>
      <c r="H13" s="6"/>
      <c r="I13" s="6"/>
      <c r="J13" s="6"/>
      <c r="K13" s="6"/>
      <c r="L13" s="6"/>
      <c r="M13" s="6"/>
      <c r="N13" s="6"/>
    </row>
    <row r="14" spans="1:14" s="7" customFormat="1" ht="15.2" customHeight="1">
      <c r="A14" s="3" t="s">
        <v>11</v>
      </c>
      <c r="B14" s="4">
        <f>B7*25%+B8*30%+B9*60%</f>
        <v>7225</v>
      </c>
      <c r="C14" s="4">
        <f t="shared" ref="C14:D14" si="2">C7*25%+C8*30%+C9*60%</f>
        <v>7480</v>
      </c>
      <c r="D14" s="4">
        <f t="shared" si="2"/>
        <v>7690</v>
      </c>
      <c r="E14" s="4">
        <f>E7*25%+E9*50%</f>
        <v>15875</v>
      </c>
      <c r="F14" s="20">
        <f t="shared" si="1"/>
        <v>7465</v>
      </c>
      <c r="G14" s="6"/>
      <c r="H14" s="6"/>
      <c r="I14" s="6"/>
      <c r="J14" s="6"/>
      <c r="K14" s="6"/>
      <c r="L14" s="6"/>
      <c r="M14" s="6"/>
      <c r="N14" s="6"/>
    </row>
    <row r="15" spans="1:14" s="7" customFormat="1" ht="15.2" customHeight="1">
      <c r="A15" s="3" t="s">
        <v>17</v>
      </c>
      <c r="B15" s="4">
        <f>B10*70%</f>
        <v>700</v>
      </c>
      <c r="C15" s="4">
        <f>C10*70%</f>
        <v>770</v>
      </c>
      <c r="D15" s="4">
        <f>D10*70%</f>
        <v>770</v>
      </c>
      <c r="E15" s="4">
        <f>E8*25%+E11*50%</f>
        <v>5100</v>
      </c>
      <c r="F15" s="20">
        <f t="shared" si="1"/>
        <v>746.66666666666663</v>
      </c>
      <c r="G15" s="6"/>
      <c r="H15" s="6"/>
      <c r="I15" s="6"/>
      <c r="J15" s="6"/>
      <c r="K15" s="6"/>
      <c r="L15" s="6"/>
      <c r="M15" s="6"/>
      <c r="N15" s="6"/>
    </row>
    <row r="16" spans="1:14" s="7" customFormat="1" ht="15.2" customHeight="1">
      <c r="A16" s="3" t="s">
        <v>16</v>
      </c>
      <c r="B16" s="4">
        <v>9000</v>
      </c>
      <c r="C16" s="4">
        <v>9000</v>
      </c>
      <c r="D16" s="4">
        <v>9000</v>
      </c>
      <c r="E16" s="4">
        <f t="shared" ref="E16:E21" si="3">SUM(B16:D16)</f>
        <v>27000</v>
      </c>
      <c r="F16" s="20">
        <f t="shared" si="1"/>
        <v>9000</v>
      </c>
      <c r="G16" s="6"/>
      <c r="H16" s="6"/>
      <c r="I16" s="6"/>
      <c r="J16" s="6"/>
      <c r="K16" s="6"/>
      <c r="L16" s="6"/>
      <c r="M16" s="6"/>
      <c r="N16" s="6"/>
    </row>
    <row r="17" spans="1:14" s="7" customFormat="1" ht="15.2" customHeight="1">
      <c r="A17" s="3" t="s">
        <v>7</v>
      </c>
      <c r="B17" s="4">
        <v>325</v>
      </c>
      <c r="C17" s="4">
        <v>325</v>
      </c>
      <c r="D17" s="4">
        <v>325</v>
      </c>
      <c r="E17" s="4">
        <f t="shared" si="3"/>
        <v>975</v>
      </c>
      <c r="F17" s="20">
        <f t="shared" si="1"/>
        <v>325</v>
      </c>
      <c r="G17" s="6"/>
      <c r="H17" s="6"/>
      <c r="I17" s="6"/>
      <c r="J17" s="6"/>
      <c r="K17" s="6"/>
      <c r="L17" s="6"/>
      <c r="M17" s="6"/>
      <c r="N17" s="6"/>
    </row>
    <row r="18" spans="1:14" s="7" customFormat="1" ht="15.2" customHeight="1">
      <c r="A18" s="3" t="s">
        <v>18</v>
      </c>
      <c r="B18" s="4">
        <v>2100</v>
      </c>
      <c r="C18" s="4">
        <v>2100</v>
      </c>
      <c r="D18" s="4">
        <v>2100</v>
      </c>
      <c r="E18" s="4">
        <f t="shared" si="3"/>
        <v>6300</v>
      </c>
      <c r="F18" s="20">
        <f t="shared" si="1"/>
        <v>2100</v>
      </c>
      <c r="G18" s="6"/>
      <c r="H18" s="6"/>
      <c r="I18" s="6"/>
      <c r="J18" s="6"/>
      <c r="K18" s="6"/>
      <c r="L18" s="6"/>
      <c r="M18" s="6"/>
      <c r="N18" s="6"/>
    </row>
    <row r="19" spans="1:14" s="7" customFormat="1" ht="15.2" customHeight="1">
      <c r="A19" s="3" t="s">
        <v>19</v>
      </c>
      <c r="B19" s="4">
        <v>600</v>
      </c>
      <c r="C19" s="4">
        <v>600</v>
      </c>
      <c r="D19" s="4">
        <v>600</v>
      </c>
      <c r="E19" s="4">
        <f t="shared" si="3"/>
        <v>1800</v>
      </c>
      <c r="F19" s="20">
        <f t="shared" si="1"/>
        <v>600</v>
      </c>
      <c r="G19" s="6"/>
      <c r="H19" s="6"/>
      <c r="I19" s="6"/>
      <c r="J19" s="6"/>
      <c r="K19" s="6"/>
      <c r="L19" s="6"/>
      <c r="M19" s="6"/>
      <c r="N19" s="6"/>
    </row>
    <row r="20" spans="1:14" s="7" customFormat="1" ht="15.2" customHeight="1">
      <c r="A20" s="3" t="s">
        <v>46</v>
      </c>
      <c r="B20" s="4">
        <v>1500</v>
      </c>
      <c r="C20" s="4">
        <v>1500</v>
      </c>
      <c r="D20" s="4">
        <v>1500</v>
      </c>
      <c r="E20" s="4">
        <f t="shared" si="3"/>
        <v>4500</v>
      </c>
      <c r="F20" s="20">
        <f t="shared" si="1"/>
        <v>1500</v>
      </c>
      <c r="G20" s="6"/>
      <c r="H20" s="6"/>
      <c r="I20" s="6"/>
      <c r="J20" s="6"/>
      <c r="K20" s="6"/>
      <c r="L20" s="6"/>
      <c r="M20" s="6"/>
      <c r="N20" s="6"/>
    </row>
    <row r="21" spans="1:14" s="7" customFormat="1" ht="15.2" customHeight="1">
      <c r="A21" s="3" t="s">
        <v>12</v>
      </c>
      <c r="B21" s="4">
        <v>1300</v>
      </c>
      <c r="C21" s="4">
        <v>1300</v>
      </c>
      <c r="D21" s="4">
        <v>1300</v>
      </c>
      <c r="E21" s="4">
        <f t="shared" si="3"/>
        <v>3900</v>
      </c>
      <c r="F21" s="20">
        <f t="shared" si="1"/>
        <v>1300</v>
      </c>
      <c r="G21" s="6"/>
      <c r="H21" s="6"/>
      <c r="I21" s="6"/>
      <c r="J21" s="6"/>
      <c r="K21" s="6"/>
      <c r="L21" s="6"/>
      <c r="M21" s="6"/>
      <c r="N21" s="6"/>
    </row>
    <row r="22" spans="1:14" s="7" customFormat="1" ht="15.2" customHeight="1">
      <c r="A22" s="5" t="s">
        <v>37</v>
      </c>
      <c r="B22" s="4">
        <f>SUM(B14:B21)</f>
        <v>22750</v>
      </c>
      <c r="C22" s="4">
        <f>SUM(C14:C21)</f>
        <v>23075</v>
      </c>
      <c r="D22" s="4">
        <f>SUM(D14:D21)</f>
        <v>23285</v>
      </c>
      <c r="E22" s="4">
        <f>SUM(E14:E21)</f>
        <v>65450</v>
      </c>
      <c r="F22" s="20">
        <f t="shared" si="1"/>
        <v>23036.666666666668</v>
      </c>
      <c r="G22" s="6"/>
      <c r="H22" s="6"/>
      <c r="I22" s="6"/>
      <c r="J22" s="6"/>
      <c r="K22" s="6"/>
      <c r="L22" s="6"/>
      <c r="M22" s="6"/>
      <c r="N22" s="6"/>
    </row>
    <row r="23" spans="1:14" s="7" customFormat="1" ht="15.2" customHeight="1">
      <c r="A23" s="41" t="s">
        <v>13</v>
      </c>
      <c r="B23" s="53"/>
      <c r="C23" s="53"/>
      <c r="D23" s="53"/>
      <c r="E23" s="53"/>
      <c r="F23" s="59"/>
    </row>
    <row r="24" spans="1:14" s="7" customFormat="1" ht="15.2" customHeight="1">
      <c r="A24" s="5" t="s">
        <v>14</v>
      </c>
      <c r="B24" s="4">
        <f>B12-B22</f>
        <v>1350</v>
      </c>
      <c r="C24" s="4">
        <f>C12-C22</f>
        <v>1825</v>
      </c>
      <c r="D24" s="4">
        <f>D12-D22</f>
        <v>2415</v>
      </c>
      <c r="E24" s="4">
        <f>E12-E22</f>
        <v>9250</v>
      </c>
      <c r="F24" s="20">
        <f t="shared" si="1"/>
        <v>1863.3333333333333</v>
      </c>
    </row>
    <row r="25" spans="1:14" s="7" customFormat="1" ht="15.2" customHeight="1">
      <c r="A25" s="41" t="s">
        <v>15</v>
      </c>
      <c r="B25" s="54">
        <f>B24/B12</f>
        <v>5.6016597510373446E-2</v>
      </c>
      <c r="C25" s="54">
        <f>C24/C12</f>
        <v>7.3293172690763048E-2</v>
      </c>
      <c r="D25" s="54">
        <f>D24/D12</f>
        <v>9.3968871595330739E-2</v>
      </c>
      <c r="E25" s="54">
        <f>E24/E12</f>
        <v>0.12382864792503347</v>
      </c>
      <c r="F25" s="54">
        <f>F24/F12</f>
        <v>7.483266398929049E-2</v>
      </c>
    </row>
    <row r="26" spans="1:14">
      <c r="D26" s="17" t="s">
        <v>25</v>
      </c>
      <c r="E26" s="18">
        <f>+E24</f>
        <v>9250</v>
      </c>
    </row>
  </sheetData>
  <mergeCells count="3">
    <mergeCell ref="B2:E2"/>
    <mergeCell ref="B3:E3"/>
    <mergeCell ref="B4:E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27"/>
  <sheetViews>
    <sheetView workbookViewId="0">
      <selection activeCell="A5" sqref="A5"/>
    </sheetView>
  </sheetViews>
  <sheetFormatPr defaultColWidth="9.140625" defaultRowHeight="12.75"/>
  <cols>
    <col min="1" max="1" width="20.7109375" customWidth="1"/>
    <col min="2" max="2" width="10.85546875" customWidth="1"/>
    <col min="3" max="3" width="10.7109375" customWidth="1"/>
    <col min="4" max="4" width="11.140625" customWidth="1"/>
    <col min="5" max="5" width="10.85546875" customWidth="1"/>
    <col min="6" max="6" width="10.140625" bestFit="1" customWidth="1"/>
    <col min="7" max="7" width="10.5703125" bestFit="1" customWidth="1"/>
  </cols>
  <sheetData>
    <row r="1" spans="1:10">
      <c r="A1" s="10"/>
      <c r="B1" s="10"/>
      <c r="C1" s="10"/>
      <c r="D1" s="10"/>
      <c r="E1" s="10"/>
      <c r="F1" s="16"/>
      <c r="G1" s="1"/>
    </row>
    <row r="2" spans="1:10" ht="23.25">
      <c r="A2" s="10"/>
      <c r="B2" s="62" t="s">
        <v>0</v>
      </c>
      <c r="C2" s="63"/>
      <c r="D2" s="63"/>
      <c r="E2" s="63"/>
      <c r="F2" s="16"/>
      <c r="G2" s="1"/>
    </row>
    <row r="3" spans="1:10" ht="20.25">
      <c r="A3" s="10"/>
      <c r="B3" s="64" t="s">
        <v>21</v>
      </c>
      <c r="C3" s="64"/>
      <c r="D3" s="64"/>
      <c r="E3" s="64"/>
      <c r="F3" s="16"/>
      <c r="G3" s="1"/>
    </row>
    <row r="4" spans="1:10" ht="15.75">
      <c r="A4" s="10"/>
      <c r="B4" s="67"/>
      <c r="C4" s="68"/>
      <c r="D4" s="68"/>
      <c r="E4" s="68"/>
      <c r="F4" s="16"/>
      <c r="G4" s="1"/>
    </row>
    <row r="5" spans="1:10" ht="15.2" customHeight="1">
      <c r="A5" s="44"/>
      <c r="B5" s="43" t="s">
        <v>22</v>
      </c>
      <c r="C5" s="43" t="s">
        <v>23</v>
      </c>
      <c r="D5" s="43" t="s">
        <v>24</v>
      </c>
      <c r="E5" s="43" t="s">
        <v>5</v>
      </c>
      <c r="F5" s="55" t="s">
        <v>20</v>
      </c>
      <c r="G5" s="12"/>
    </row>
    <row r="6" spans="1:10" ht="15.2" customHeight="1">
      <c r="A6" s="60" t="s">
        <v>6</v>
      </c>
      <c r="B6" s="61"/>
      <c r="C6" s="61"/>
      <c r="D6" s="61"/>
      <c r="E6" s="61"/>
      <c r="F6" s="61"/>
      <c r="G6" s="6"/>
    </row>
    <row r="7" spans="1:10" ht="15.2" customHeight="1">
      <c r="A7" s="8" t="s">
        <v>43</v>
      </c>
      <c r="B7" s="2">
        <v>14400</v>
      </c>
      <c r="C7" s="2">
        <v>15200</v>
      </c>
      <c r="D7" s="2">
        <v>15500</v>
      </c>
      <c r="E7" s="2">
        <f>B7+C7+D7</f>
        <v>45100</v>
      </c>
      <c r="F7" s="11">
        <f>AVERAGE(B7:D7)</f>
        <v>15033.333333333334</v>
      </c>
      <c r="G7" s="13"/>
    </row>
    <row r="8" spans="1:10" ht="15.2" customHeight="1">
      <c r="A8" s="8" t="s">
        <v>44</v>
      </c>
      <c r="B8" s="2">
        <v>6200</v>
      </c>
      <c r="C8" s="2">
        <v>6200</v>
      </c>
      <c r="D8" s="2">
        <v>6200</v>
      </c>
      <c r="E8" s="2">
        <f>B8+C8+D8</f>
        <v>18600</v>
      </c>
      <c r="F8" s="11">
        <f>AVERAGE(B8:D8)</f>
        <v>6200</v>
      </c>
      <c r="G8" s="13"/>
    </row>
    <row r="9" spans="1:10" ht="15.2" customHeight="1">
      <c r="A9" s="8" t="s">
        <v>47</v>
      </c>
      <c r="B9" s="2">
        <v>3600</v>
      </c>
      <c r="C9" s="2">
        <v>3800</v>
      </c>
      <c r="D9" s="2">
        <v>3800</v>
      </c>
      <c r="E9" s="2">
        <f t="shared" ref="E9:E11" si="0">B9+C9+D9</f>
        <v>11200</v>
      </c>
      <c r="F9" s="11">
        <f t="shared" ref="F9:F24" si="1">AVERAGE(B9:D9)</f>
        <v>3733.3333333333335</v>
      </c>
      <c r="G9" s="13"/>
    </row>
    <row r="10" spans="1:10" ht="15.2" customHeight="1">
      <c r="A10" s="8" t="s">
        <v>8</v>
      </c>
      <c r="B10" s="2">
        <v>1500</v>
      </c>
      <c r="C10" s="2">
        <v>1500</v>
      </c>
      <c r="D10" s="2">
        <v>1500</v>
      </c>
      <c r="E10" s="2">
        <f>B10+C10+D10</f>
        <v>4500</v>
      </c>
      <c r="F10" s="11">
        <f>AVERAGE(B10:D10)</f>
        <v>1500</v>
      </c>
      <c r="G10" s="13"/>
    </row>
    <row r="11" spans="1:10" ht="15.2" customHeight="1">
      <c r="A11" s="8" t="s">
        <v>45</v>
      </c>
      <c r="B11" s="2">
        <v>600</v>
      </c>
      <c r="C11" s="2">
        <v>600</v>
      </c>
      <c r="D11" s="2">
        <v>800</v>
      </c>
      <c r="E11" s="2">
        <f t="shared" si="0"/>
        <v>2000</v>
      </c>
      <c r="F11" s="11">
        <f t="shared" si="1"/>
        <v>666.66666666666663</v>
      </c>
      <c r="G11" s="13"/>
    </row>
    <row r="12" spans="1:10" ht="15.2" customHeight="1">
      <c r="A12" s="9" t="s">
        <v>9</v>
      </c>
      <c r="B12" s="2">
        <f>SUM(B7:B11)</f>
        <v>26300</v>
      </c>
      <c r="C12" s="2">
        <f>SUM(C7:C11)</f>
        <v>27300</v>
      </c>
      <c r="D12" s="2">
        <f>SUM(D7:D11)</f>
        <v>27800</v>
      </c>
      <c r="E12" s="2">
        <f>SUM(E7:E11)</f>
        <v>81400</v>
      </c>
      <c r="F12" s="11">
        <f t="shared" si="1"/>
        <v>27133.333333333332</v>
      </c>
      <c r="G12" s="6"/>
    </row>
    <row r="13" spans="1:10" ht="15.2" customHeight="1">
      <c r="A13" s="60" t="s">
        <v>10</v>
      </c>
      <c r="B13" s="61"/>
      <c r="C13" s="61"/>
      <c r="D13" s="61"/>
      <c r="E13" s="61"/>
      <c r="F13" s="61"/>
      <c r="G13" s="6"/>
    </row>
    <row r="14" spans="1:10" ht="15.2" customHeight="1">
      <c r="A14" s="3" t="s">
        <v>11</v>
      </c>
      <c r="B14" s="4">
        <f>B7*25%+B8*30%+B9*60%</f>
        <v>7620</v>
      </c>
      <c r="C14" s="4">
        <f t="shared" ref="C14:D14" si="2">C7*25%+C8*30%+C9*60%</f>
        <v>7940</v>
      </c>
      <c r="D14" s="4">
        <f t="shared" si="2"/>
        <v>8015</v>
      </c>
      <c r="E14" s="4">
        <f>E7*25%+E9*50%</f>
        <v>16875</v>
      </c>
      <c r="F14" s="11">
        <f t="shared" si="1"/>
        <v>7858.333333333333</v>
      </c>
      <c r="G14" s="6"/>
    </row>
    <row r="15" spans="1:10" ht="15.2" customHeight="1">
      <c r="A15" s="3" t="s">
        <v>17</v>
      </c>
      <c r="B15" s="4">
        <f>B10*70%</f>
        <v>1050</v>
      </c>
      <c r="C15" s="4">
        <f>C10*70%</f>
        <v>1050</v>
      </c>
      <c r="D15" s="4">
        <f>D10*70%</f>
        <v>1050</v>
      </c>
      <c r="E15" s="4">
        <f>E8*25%+E11*50%</f>
        <v>5650</v>
      </c>
      <c r="F15" s="11">
        <f t="shared" si="1"/>
        <v>1050</v>
      </c>
      <c r="G15" s="6"/>
    </row>
    <row r="16" spans="1:10" ht="15.2" customHeight="1">
      <c r="A16" s="3" t="s">
        <v>16</v>
      </c>
      <c r="B16" s="4">
        <v>9000</v>
      </c>
      <c r="C16" s="4">
        <v>9000</v>
      </c>
      <c r="D16" s="4">
        <v>9000</v>
      </c>
      <c r="E16" s="4">
        <f t="shared" ref="E16:E21" si="3">SUM(B16:D16)</f>
        <v>27000</v>
      </c>
      <c r="F16" s="11">
        <f t="shared" si="1"/>
        <v>9000</v>
      </c>
      <c r="G16" s="6"/>
      <c r="J16" s="14"/>
    </row>
    <row r="17" spans="1:12" ht="15.2" customHeight="1">
      <c r="A17" s="3" t="s">
        <v>7</v>
      </c>
      <c r="B17" s="4">
        <v>325</v>
      </c>
      <c r="C17" s="4">
        <v>325</v>
      </c>
      <c r="D17" s="4">
        <v>325</v>
      </c>
      <c r="E17" s="4">
        <f t="shared" si="3"/>
        <v>975</v>
      </c>
      <c r="F17" s="11">
        <f t="shared" si="1"/>
        <v>325</v>
      </c>
      <c r="G17" s="6"/>
      <c r="K17" s="15"/>
      <c r="L17" s="14"/>
    </row>
    <row r="18" spans="1:12" ht="15.2" customHeight="1">
      <c r="A18" s="3" t="s">
        <v>18</v>
      </c>
      <c r="B18" s="4">
        <v>2100</v>
      </c>
      <c r="C18" s="4">
        <v>2100</v>
      </c>
      <c r="D18" s="4">
        <v>2100</v>
      </c>
      <c r="E18" s="4">
        <f t="shared" si="3"/>
        <v>6300</v>
      </c>
      <c r="F18" s="11">
        <f t="shared" si="1"/>
        <v>2100</v>
      </c>
      <c r="G18" s="6"/>
      <c r="K18" s="15"/>
      <c r="L18" s="14"/>
    </row>
    <row r="19" spans="1:12" ht="15.2" customHeight="1">
      <c r="A19" s="3" t="s">
        <v>19</v>
      </c>
      <c r="B19" s="4">
        <v>600</v>
      </c>
      <c r="C19" s="4">
        <v>600</v>
      </c>
      <c r="D19" s="4">
        <v>600</v>
      </c>
      <c r="E19" s="4">
        <f t="shared" si="3"/>
        <v>1800</v>
      </c>
      <c r="F19" s="11">
        <f t="shared" si="1"/>
        <v>600</v>
      </c>
      <c r="G19" s="6"/>
      <c r="J19" s="15"/>
      <c r="K19" s="15"/>
      <c r="L19" s="14"/>
    </row>
    <row r="20" spans="1:12" ht="15.2" customHeight="1">
      <c r="A20" s="3" t="s">
        <v>46</v>
      </c>
      <c r="B20" s="4">
        <v>1500</v>
      </c>
      <c r="C20" s="4">
        <v>1500</v>
      </c>
      <c r="D20" s="4">
        <v>1500</v>
      </c>
      <c r="E20" s="4">
        <f t="shared" si="3"/>
        <v>4500</v>
      </c>
      <c r="F20" s="11">
        <f t="shared" si="1"/>
        <v>1500</v>
      </c>
      <c r="G20" s="6"/>
      <c r="J20" s="15"/>
      <c r="K20" s="15"/>
      <c r="L20" s="14"/>
    </row>
    <row r="21" spans="1:12" ht="15.2" customHeight="1">
      <c r="A21" s="3" t="s">
        <v>12</v>
      </c>
      <c r="B21" s="4">
        <v>1300</v>
      </c>
      <c r="C21" s="4">
        <v>1300</v>
      </c>
      <c r="D21" s="4">
        <v>1300</v>
      </c>
      <c r="E21" s="4">
        <f t="shared" si="3"/>
        <v>3900</v>
      </c>
      <c r="F21" s="11">
        <f t="shared" si="1"/>
        <v>1300</v>
      </c>
      <c r="G21" s="6"/>
      <c r="K21" s="15"/>
      <c r="L21" s="14"/>
    </row>
    <row r="22" spans="1:12" ht="15.2" customHeight="1">
      <c r="A22" s="5" t="s">
        <v>37</v>
      </c>
      <c r="B22" s="4">
        <f>SUM(B14:B21)</f>
        <v>23495</v>
      </c>
      <c r="C22" s="4">
        <f>SUM(C14:C21)</f>
        <v>23815</v>
      </c>
      <c r="D22" s="4">
        <f>SUM(D14:D21)</f>
        <v>23890</v>
      </c>
      <c r="E22" s="4">
        <f>SUM(E14:E21)</f>
        <v>67000</v>
      </c>
      <c r="F22" s="11">
        <f t="shared" si="1"/>
        <v>23733.333333333332</v>
      </c>
      <c r="G22" s="6"/>
      <c r="J22" s="15"/>
      <c r="K22" s="15"/>
      <c r="L22" s="14"/>
    </row>
    <row r="23" spans="1:12" ht="15.2" customHeight="1">
      <c r="A23" s="41" t="s">
        <v>13</v>
      </c>
      <c r="B23" s="53"/>
      <c r="C23" s="53"/>
      <c r="D23" s="53"/>
      <c r="E23" s="53"/>
      <c r="F23" s="53"/>
      <c r="G23" s="7"/>
      <c r="K23" s="15"/>
      <c r="L23" s="14"/>
    </row>
    <row r="24" spans="1:12" ht="15.2" customHeight="1">
      <c r="A24" s="5" t="s">
        <v>14</v>
      </c>
      <c r="B24" s="4">
        <f>B12-B22</f>
        <v>2805</v>
      </c>
      <c r="C24" s="4">
        <f>C12-C22</f>
        <v>3485</v>
      </c>
      <c r="D24" s="4">
        <f>D12-D22</f>
        <v>3910</v>
      </c>
      <c r="E24" s="4">
        <f>E12-E22</f>
        <v>14400</v>
      </c>
      <c r="F24" s="11">
        <f t="shared" si="1"/>
        <v>3400</v>
      </c>
      <c r="G24" s="7"/>
      <c r="K24" s="15"/>
      <c r="L24" s="14"/>
    </row>
    <row r="25" spans="1:12" ht="15.2" customHeight="1">
      <c r="A25" s="41" t="s">
        <v>15</v>
      </c>
      <c r="B25" s="54">
        <f>B24/B12</f>
        <v>0.10665399239543727</v>
      </c>
      <c r="C25" s="54">
        <f>C24/C12</f>
        <v>0.12765567765567765</v>
      </c>
      <c r="D25" s="54">
        <f>D24/D12</f>
        <v>0.14064748201438848</v>
      </c>
      <c r="E25" s="54">
        <f>E24/E12</f>
        <v>0.1769041769041769</v>
      </c>
      <c r="F25" s="54">
        <f>F24/F12</f>
        <v>0.12530712530712532</v>
      </c>
      <c r="G25" s="7"/>
      <c r="J25" s="15"/>
      <c r="K25" s="15"/>
      <c r="L25" s="14"/>
    </row>
    <row r="26" spans="1:12" ht="15.2" customHeight="1">
      <c r="D26" s="17" t="s">
        <v>25</v>
      </c>
      <c r="E26" s="19">
        <f>'First Quarter'!E26+'Second Quarter'!E24</f>
        <v>23650</v>
      </c>
      <c r="K26" s="15"/>
      <c r="L26" s="14"/>
    </row>
    <row r="27" spans="1:12" ht="15.75">
      <c r="K27" s="15"/>
      <c r="L27" s="14"/>
    </row>
  </sheetData>
  <mergeCells count="3">
    <mergeCell ref="B2:E2"/>
    <mergeCell ref="B3:E3"/>
    <mergeCell ref="B4:E4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1:L27"/>
  <sheetViews>
    <sheetView workbookViewId="0">
      <selection activeCell="A5" sqref="A5"/>
    </sheetView>
  </sheetViews>
  <sheetFormatPr defaultColWidth="9.140625" defaultRowHeight="12.75"/>
  <cols>
    <col min="1" max="1" width="20.7109375" customWidth="1"/>
    <col min="2" max="2" width="10.85546875" customWidth="1"/>
    <col min="3" max="3" width="10.7109375" customWidth="1"/>
    <col min="4" max="4" width="11.140625" customWidth="1"/>
    <col min="5" max="5" width="10.85546875" customWidth="1"/>
    <col min="6" max="6" width="10.140625" bestFit="1" customWidth="1"/>
    <col min="7" max="7" width="10.5703125" bestFit="1" customWidth="1"/>
  </cols>
  <sheetData>
    <row r="1" spans="1:10">
      <c r="A1" s="10"/>
      <c r="B1" s="10"/>
      <c r="C1" s="10"/>
      <c r="D1" s="10"/>
      <c r="E1" s="10"/>
      <c r="F1" s="16"/>
      <c r="G1" s="1"/>
    </row>
    <row r="2" spans="1:10" ht="23.25">
      <c r="A2" s="10"/>
      <c r="B2" s="62" t="s">
        <v>0</v>
      </c>
      <c r="C2" s="63"/>
      <c r="D2" s="63"/>
      <c r="E2" s="63"/>
      <c r="F2" s="16"/>
      <c r="G2" s="1"/>
    </row>
    <row r="3" spans="1:10" ht="20.25">
      <c r="A3" s="10"/>
      <c r="B3" s="64" t="s">
        <v>29</v>
      </c>
      <c r="C3" s="64"/>
      <c r="D3" s="64"/>
      <c r="E3" s="64"/>
      <c r="F3" s="16"/>
      <c r="G3" s="1"/>
    </row>
    <row r="4" spans="1:10" ht="15.75">
      <c r="A4" s="10"/>
      <c r="B4" s="67"/>
      <c r="C4" s="68"/>
      <c r="D4" s="68"/>
      <c r="E4" s="68"/>
      <c r="F4" s="16"/>
      <c r="G4" s="1"/>
    </row>
    <row r="5" spans="1:10" ht="15.2" customHeight="1">
      <c r="A5" s="44"/>
      <c r="B5" s="43" t="s">
        <v>26</v>
      </c>
      <c r="C5" s="43" t="s">
        <v>27</v>
      </c>
      <c r="D5" s="43" t="s">
        <v>28</v>
      </c>
      <c r="E5" s="43" t="s">
        <v>5</v>
      </c>
      <c r="F5" s="55" t="s">
        <v>20</v>
      </c>
      <c r="G5" s="12"/>
    </row>
    <row r="6" spans="1:10" ht="15.2" customHeight="1">
      <c r="A6" s="60" t="s">
        <v>6</v>
      </c>
      <c r="B6" s="61"/>
      <c r="C6" s="61"/>
      <c r="D6" s="61"/>
      <c r="E6" s="61"/>
      <c r="F6" s="61"/>
      <c r="G6" s="6"/>
    </row>
    <row r="7" spans="1:10" ht="15.2" customHeight="1">
      <c r="A7" s="8" t="s">
        <v>43</v>
      </c>
      <c r="B7" s="2">
        <v>15200</v>
      </c>
      <c r="C7" s="2">
        <v>15300</v>
      </c>
      <c r="D7" s="2">
        <v>15800</v>
      </c>
      <c r="E7" s="2">
        <f>B7+C7+D7</f>
        <v>46300</v>
      </c>
      <c r="F7" s="11">
        <f>AVERAGE(B7:D7)</f>
        <v>15433.333333333334</v>
      </c>
      <c r="G7" s="13"/>
    </row>
    <row r="8" spans="1:10" ht="15.2" customHeight="1">
      <c r="A8" s="8" t="s">
        <v>44</v>
      </c>
      <c r="B8" s="2">
        <v>6000</v>
      </c>
      <c r="C8" s="2">
        <v>6000</v>
      </c>
      <c r="D8" s="2">
        <v>6500</v>
      </c>
      <c r="E8" s="2">
        <f>B8+C8+D8</f>
        <v>18500</v>
      </c>
      <c r="F8" s="11">
        <f>AVERAGE(B8:D8)</f>
        <v>6166.666666666667</v>
      </c>
      <c r="G8" s="13"/>
    </row>
    <row r="9" spans="1:10" ht="15.2" customHeight="1">
      <c r="A9" s="8" t="s">
        <v>47</v>
      </c>
      <c r="B9" s="2">
        <v>4000</v>
      </c>
      <c r="C9" s="2">
        <v>4000</v>
      </c>
      <c r="D9" s="2">
        <v>4000</v>
      </c>
      <c r="E9" s="2">
        <f t="shared" ref="E9:E11" si="0">B9+C9+D9</f>
        <v>12000</v>
      </c>
      <c r="F9" s="11">
        <f t="shared" ref="F9:F24" si="1">AVERAGE(B9:D9)</f>
        <v>4000</v>
      </c>
      <c r="G9" s="13"/>
    </row>
    <row r="10" spans="1:10" ht="15.2" customHeight="1">
      <c r="A10" s="8" t="s">
        <v>8</v>
      </c>
      <c r="B10" s="2">
        <v>2000</v>
      </c>
      <c r="C10" s="2">
        <v>2000</v>
      </c>
      <c r="D10" s="2">
        <v>2000</v>
      </c>
      <c r="E10" s="2">
        <f>B10+C10+D10</f>
        <v>6000</v>
      </c>
      <c r="F10" s="11">
        <f>AVERAGE(B10:D10)</f>
        <v>2000</v>
      </c>
      <c r="G10" s="13"/>
    </row>
    <row r="11" spans="1:10" ht="15.2" customHeight="1">
      <c r="A11" s="8" t="s">
        <v>45</v>
      </c>
      <c r="B11" s="2">
        <v>800</v>
      </c>
      <c r="C11" s="2">
        <v>800</v>
      </c>
      <c r="D11" s="2">
        <v>600</v>
      </c>
      <c r="E11" s="2">
        <f t="shared" si="0"/>
        <v>2200</v>
      </c>
      <c r="F11" s="11">
        <f t="shared" si="1"/>
        <v>733.33333333333337</v>
      </c>
      <c r="G11" s="13"/>
    </row>
    <row r="12" spans="1:10" ht="15.2" customHeight="1">
      <c r="A12" s="9" t="s">
        <v>9</v>
      </c>
      <c r="B12" s="2">
        <f>SUM(B7:B11)</f>
        <v>28000</v>
      </c>
      <c r="C12" s="2">
        <f>SUM(C7:C11)</f>
        <v>28100</v>
      </c>
      <c r="D12" s="2">
        <f>SUM(D7:D11)</f>
        <v>28900</v>
      </c>
      <c r="E12" s="2">
        <f>SUM(E7:E11)</f>
        <v>85000</v>
      </c>
      <c r="F12" s="11">
        <f t="shared" si="1"/>
        <v>28333.333333333332</v>
      </c>
      <c r="G12" s="6"/>
    </row>
    <row r="13" spans="1:10" ht="15.2" customHeight="1">
      <c r="A13" s="60" t="s">
        <v>10</v>
      </c>
      <c r="B13" s="61"/>
      <c r="C13" s="61"/>
      <c r="D13" s="61"/>
      <c r="E13" s="61"/>
      <c r="F13" s="61"/>
      <c r="G13" s="6"/>
    </row>
    <row r="14" spans="1:10" ht="15.2" customHeight="1">
      <c r="A14" s="3" t="s">
        <v>11</v>
      </c>
      <c r="B14" s="4">
        <f>B7*25%+B8*30%+B9*60%</f>
        <v>8000</v>
      </c>
      <c r="C14" s="4">
        <f t="shared" ref="C14:D14" si="2">C7*25%+C8*30%+C9*60%</f>
        <v>8025</v>
      </c>
      <c r="D14" s="4">
        <f t="shared" si="2"/>
        <v>8300</v>
      </c>
      <c r="E14" s="4">
        <f>E7*25%+E9*50%</f>
        <v>17575</v>
      </c>
      <c r="F14" s="11">
        <f t="shared" si="1"/>
        <v>8108.333333333333</v>
      </c>
      <c r="G14" s="6"/>
    </row>
    <row r="15" spans="1:10" ht="15.2" customHeight="1">
      <c r="A15" s="3" t="s">
        <v>17</v>
      </c>
      <c r="B15" s="4">
        <f>B10*70%</f>
        <v>1400</v>
      </c>
      <c r="C15" s="4">
        <f>C10*70%</f>
        <v>1400</v>
      </c>
      <c r="D15" s="4">
        <f>D10*70%</f>
        <v>1400</v>
      </c>
      <c r="E15" s="4">
        <f>E8*25%+E11*50%</f>
        <v>5725</v>
      </c>
      <c r="F15" s="11">
        <f t="shared" si="1"/>
        <v>1400</v>
      </c>
      <c r="G15" s="6"/>
    </row>
    <row r="16" spans="1:10" ht="15.2" customHeight="1">
      <c r="A16" s="3" t="s">
        <v>16</v>
      </c>
      <c r="B16" s="20">
        <v>9000</v>
      </c>
      <c r="C16" s="20">
        <v>9000</v>
      </c>
      <c r="D16" s="20">
        <v>9000</v>
      </c>
      <c r="E16" s="4">
        <f t="shared" ref="E16:E21" si="3">SUM(B16:D16)</f>
        <v>27000</v>
      </c>
      <c r="F16" s="11">
        <f t="shared" si="1"/>
        <v>9000</v>
      </c>
      <c r="G16" s="6"/>
      <c r="J16" s="14"/>
    </row>
    <row r="17" spans="1:12" ht="15.2" customHeight="1">
      <c r="A17" s="3" t="s">
        <v>7</v>
      </c>
      <c r="B17" s="20">
        <v>325</v>
      </c>
      <c r="C17" s="20">
        <v>325</v>
      </c>
      <c r="D17" s="20">
        <v>325</v>
      </c>
      <c r="E17" s="4">
        <f t="shared" si="3"/>
        <v>975</v>
      </c>
      <c r="F17" s="11">
        <f t="shared" si="1"/>
        <v>325</v>
      </c>
      <c r="G17" s="6"/>
      <c r="K17" s="15"/>
      <c r="L17" s="14"/>
    </row>
    <row r="18" spans="1:12" ht="15.2" customHeight="1">
      <c r="A18" s="3" t="s">
        <v>18</v>
      </c>
      <c r="B18" s="20">
        <v>2100</v>
      </c>
      <c r="C18" s="20">
        <v>2100</v>
      </c>
      <c r="D18" s="20">
        <v>2100</v>
      </c>
      <c r="E18" s="4">
        <f t="shared" si="3"/>
        <v>6300</v>
      </c>
      <c r="F18" s="11">
        <f t="shared" si="1"/>
        <v>2100</v>
      </c>
      <c r="G18" s="6"/>
      <c r="K18" s="15"/>
      <c r="L18" s="14"/>
    </row>
    <row r="19" spans="1:12" ht="15.2" customHeight="1">
      <c r="A19" s="3" t="s">
        <v>19</v>
      </c>
      <c r="B19" s="20">
        <v>600</v>
      </c>
      <c r="C19" s="20">
        <v>600</v>
      </c>
      <c r="D19" s="20">
        <v>600</v>
      </c>
      <c r="E19" s="4">
        <f t="shared" si="3"/>
        <v>1800</v>
      </c>
      <c r="F19" s="11">
        <f t="shared" si="1"/>
        <v>600</v>
      </c>
      <c r="G19" s="6"/>
      <c r="J19" s="15"/>
      <c r="K19" s="15"/>
      <c r="L19" s="14"/>
    </row>
    <row r="20" spans="1:12" ht="15.2" customHeight="1">
      <c r="A20" s="3" t="s">
        <v>46</v>
      </c>
      <c r="B20" s="20">
        <v>1500</v>
      </c>
      <c r="C20" s="20">
        <v>1500</v>
      </c>
      <c r="D20" s="20">
        <v>1500</v>
      </c>
      <c r="E20" s="4">
        <f t="shared" si="3"/>
        <v>4500</v>
      </c>
      <c r="F20" s="11">
        <f t="shared" si="1"/>
        <v>1500</v>
      </c>
      <c r="G20" s="6"/>
      <c r="J20" s="15"/>
      <c r="K20" s="15"/>
      <c r="L20" s="14"/>
    </row>
    <row r="21" spans="1:12" ht="15.2" customHeight="1">
      <c r="A21" s="3" t="s">
        <v>12</v>
      </c>
      <c r="B21" s="4">
        <v>1300</v>
      </c>
      <c r="C21" s="4">
        <v>1300</v>
      </c>
      <c r="D21" s="4">
        <v>1300</v>
      </c>
      <c r="E21" s="4">
        <f t="shared" si="3"/>
        <v>3900</v>
      </c>
      <c r="F21" s="11">
        <f t="shared" si="1"/>
        <v>1300</v>
      </c>
      <c r="G21" s="6"/>
      <c r="K21" s="15"/>
      <c r="L21" s="14"/>
    </row>
    <row r="22" spans="1:12" ht="15.2" customHeight="1">
      <c r="A22" s="5" t="s">
        <v>37</v>
      </c>
      <c r="B22" s="4">
        <f>SUM(B14:B21)</f>
        <v>24225</v>
      </c>
      <c r="C22" s="4">
        <f>SUM(C14:C21)</f>
        <v>24250</v>
      </c>
      <c r="D22" s="4">
        <f>SUM(D14:D21)</f>
        <v>24525</v>
      </c>
      <c r="E22" s="4">
        <f>SUM(E14:E21)</f>
        <v>67775</v>
      </c>
      <c r="F22" s="11">
        <f t="shared" si="1"/>
        <v>24333.333333333332</v>
      </c>
      <c r="G22" s="6"/>
      <c r="J22" s="15"/>
      <c r="K22" s="15"/>
      <c r="L22" s="14"/>
    </row>
    <row r="23" spans="1:12" ht="15.2" customHeight="1">
      <c r="A23" s="41" t="s">
        <v>13</v>
      </c>
      <c r="B23" s="53"/>
      <c r="C23" s="53"/>
      <c r="D23" s="53"/>
      <c r="E23" s="53"/>
      <c r="F23" s="53"/>
      <c r="G23" s="7"/>
      <c r="K23" s="15"/>
      <c r="L23" s="14"/>
    </row>
    <row r="24" spans="1:12" ht="15.2" customHeight="1">
      <c r="A24" s="5" t="s">
        <v>14</v>
      </c>
      <c r="B24" s="4">
        <f>B12-B22</f>
        <v>3775</v>
      </c>
      <c r="C24" s="4">
        <f>C12-C22</f>
        <v>3850</v>
      </c>
      <c r="D24" s="4">
        <f>D12-D22</f>
        <v>4375</v>
      </c>
      <c r="E24" s="4">
        <f>E12-E22</f>
        <v>17225</v>
      </c>
      <c r="F24" s="11">
        <f t="shared" si="1"/>
        <v>4000</v>
      </c>
      <c r="G24" s="7"/>
      <c r="K24" s="15"/>
      <c r="L24" s="14"/>
    </row>
    <row r="25" spans="1:12" ht="15.2" customHeight="1">
      <c r="A25" s="41" t="s">
        <v>15</v>
      </c>
      <c r="B25" s="54">
        <f>B24/B12</f>
        <v>0.13482142857142856</v>
      </c>
      <c r="C25" s="54">
        <f>C24/C12</f>
        <v>0.13701067615658363</v>
      </c>
      <c r="D25" s="54">
        <f>D24/D12</f>
        <v>0.15138408304498269</v>
      </c>
      <c r="E25" s="54">
        <f>E24/E12</f>
        <v>0.2026470588235294</v>
      </c>
      <c r="F25" s="54">
        <f>F24/F12</f>
        <v>0.14117647058823529</v>
      </c>
      <c r="G25" s="7"/>
      <c r="J25" s="15"/>
      <c r="K25" s="15"/>
      <c r="L25" s="14"/>
    </row>
    <row r="26" spans="1:12" ht="15.75">
      <c r="D26" s="17" t="s">
        <v>25</v>
      </c>
      <c r="E26" s="19">
        <f>'Second Quarter'!E26+'Third Quarter'!E24</f>
        <v>40875</v>
      </c>
      <c r="K26" s="15"/>
      <c r="L26" s="14"/>
    </row>
    <row r="27" spans="1:12" ht="15.75">
      <c r="K27" s="15"/>
      <c r="L27" s="14"/>
    </row>
  </sheetData>
  <mergeCells count="3">
    <mergeCell ref="B2:E2"/>
    <mergeCell ref="B3:E3"/>
    <mergeCell ref="B4:E4"/>
  </mergeCells>
  <pageMargins left="0.75" right="0.75" top="1" bottom="1" header="0.5" footer="0.5"/>
  <pageSetup orientation="portrait" horizont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L27"/>
  <sheetViews>
    <sheetView workbookViewId="0">
      <selection activeCell="A5" sqref="A5"/>
    </sheetView>
  </sheetViews>
  <sheetFormatPr defaultColWidth="9.140625" defaultRowHeight="12.75"/>
  <cols>
    <col min="1" max="1" width="20.7109375" customWidth="1"/>
    <col min="2" max="2" width="10.85546875" customWidth="1"/>
    <col min="3" max="3" width="10.7109375" customWidth="1"/>
    <col min="4" max="4" width="11.140625" customWidth="1"/>
    <col min="5" max="5" width="11.28515625" bestFit="1" customWidth="1"/>
    <col min="6" max="6" width="10.140625" bestFit="1" customWidth="1"/>
    <col min="7" max="7" width="10.5703125" bestFit="1" customWidth="1"/>
  </cols>
  <sheetData>
    <row r="1" spans="1:10">
      <c r="A1" s="10"/>
      <c r="B1" s="10"/>
      <c r="C1" s="10"/>
      <c r="D1" s="10"/>
      <c r="E1" s="10"/>
      <c r="F1" s="16"/>
      <c r="G1" s="1"/>
    </row>
    <row r="2" spans="1:10" ht="23.25">
      <c r="A2" s="10"/>
      <c r="B2" s="62" t="s">
        <v>0</v>
      </c>
      <c r="C2" s="63"/>
      <c r="D2" s="63"/>
      <c r="E2" s="63"/>
      <c r="F2" s="16"/>
      <c r="G2" s="1"/>
    </row>
    <row r="3" spans="1:10" ht="20.25">
      <c r="A3" s="10"/>
      <c r="B3" s="64" t="s">
        <v>30</v>
      </c>
      <c r="C3" s="64"/>
      <c r="D3" s="64"/>
      <c r="E3" s="64"/>
      <c r="F3" s="16"/>
      <c r="G3" s="1"/>
    </row>
    <row r="4" spans="1:10" ht="15.75">
      <c r="A4" s="10"/>
      <c r="B4" s="67"/>
      <c r="C4" s="68"/>
      <c r="D4" s="68"/>
      <c r="E4" s="68"/>
      <c r="F4" s="16"/>
      <c r="G4" s="1"/>
    </row>
    <row r="5" spans="1:10" ht="15.2" customHeight="1">
      <c r="A5" s="44"/>
      <c r="B5" s="43" t="s">
        <v>31</v>
      </c>
      <c r="C5" s="43" t="s">
        <v>32</v>
      </c>
      <c r="D5" s="43" t="s">
        <v>33</v>
      </c>
      <c r="E5" s="43" t="s">
        <v>5</v>
      </c>
      <c r="F5" s="55" t="s">
        <v>20</v>
      </c>
      <c r="G5" s="12"/>
    </row>
    <row r="6" spans="1:10" ht="15.2" customHeight="1">
      <c r="A6" s="38" t="s">
        <v>6</v>
      </c>
      <c r="B6" s="52"/>
      <c r="C6" s="52"/>
      <c r="D6" s="52"/>
      <c r="E6" s="52"/>
      <c r="F6" s="52"/>
      <c r="G6" s="6"/>
    </row>
    <row r="7" spans="1:10" ht="15.2" customHeight="1">
      <c r="A7" s="8" t="s">
        <v>43</v>
      </c>
      <c r="B7" s="20">
        <v>17900</v>
      </c>
      <c r="C7" s="20">
        <v>18500</v>
      </c>
      <c r="D7" s="20">
        <v>19900</v>
      </c>
      <c r="E7" s="2">
        <f>B7+C7+D7</f>
        <v>56300</v>
      </c>
      <c r="F7" s="11">
        <f>AVERAGE(B7:D7)</f>
        <v>18766.666666666668</v>
      </c>
      <c r="G7" s="13"/>
    </row>
    <row r="8" spans="1:10" ht="15.2" customHeight="1">
      <c r="A8" s="8" t="s">
        <v>44</v>
      </c>
      <c r="B8" s="20">
        <v>6900</v>
      </c>
      <c r="C8" s="20">
        <v>6900</v>
      </c>
      <c r="D8" s="20">
        <v>6900</v>
      </c>
      <c r="E8" s="2">
        <f>B8+C8+D8</f>
        <v>20700</v>
      </c>
      <c r="F8" s="11">
        <f>AVERAGE(B8:D8)</f>
        <v>6900</v>
      </c>
      <c r="G8" s="13"/>
    </row>
    <row r="9" spans="1:10" ht="15.2" customHeight="1">
      <c r="A9" s="8" t="s">
        <v>47</v>
      </c>
      <c r="B9" s="20">
        <v>4200</v>
      </c>
      <c r="C9" s="20">
        <v>4400</v>
      </c>
      <c r="D9" s="20">
        <v>4600</v>
      </c>
      <c r="E9" s="2">
        <f t="shared" ref="E9:E11" si="0">B9+C9+D9</f>
        <v>13200</v>
      </c>
      <c r="F9" s="11">
        <f t="shared" ref="F9:F24" si="1">AVERAGE(B9:D9)</f>
        <v>4400</v>
      </c>
      <c r="G9" s="13"/>
    </row>
    <row r="10" spans="1:10" ht="15.2" customHeight="1">
      <c r="A10" s="8" t="s">
        <v>8</v>
      </c>
      <c r="B10" s="20">
        <v>2000</v>
      </c>
      <c r="C10" s="20">
        <v>2500</v>
      </c>
      <c r="D10" s="20">
        <v>3500</v>
      </c>
      <c r="E10" s="2">
        <f>B10+C10+D10</f>
        <v>8000</v>
      </c>
      <c r="F10" s="11">
        <f>AVERAGE(B10:D10)</f>
        <v>2666.6666666666665</v>
      </c>
      <c r="G10" s="13"/>
    </row>
    <row r="11" spans="1:10" ht="15.2" customHeight="1">
      <c r="A11" s="8" t="s">
        <v>45</v>
      </c>
      <c r="B11" s="20">
        <v>600</v>
      </c>
      <c r="C11" s="20">
        <v>600</v>
      </c>
      <c r="D11" s="20">
        <v>600</v>
      </c>
      <c r="E11" s="2">
        <f t="shared" si="0"/>
        <v>1800</v>
      </c>
      <c r="F11" s="11">
        <f t="shared" si="1"/>
        <v>600</v>
      </c>
      <c r="G11" s="13"/>
    </row>
    <row r="12" spans="1:10" ht="15.2" customHeight="1">
      <c r="A12" s="9" t="s">
        <v>9</v>
      </c>
      <c r="B12" s="2">
        <f>SUM(B7:B11)</f>
        <v>31600</v>
      </c>
      <c r="C12" s="2">
        <f>SUM(C7:C11)</f>
        <v>32900</v>
      </c>
      <c r="D12" s="2">
        <f>SUM(D7:D11)</f>
        <v>35500</v>
      </c>
      <c r="E12" s="2">
        <f>SUM(E7:E11)</f>
        <v>100000</v>
      </c>
      <c r="F12" s="11">
        <f t="shared" si="1"/>
        <v>33333.333333333336</v>
      </c>
      <c r="G12" s="6"/>
    </row>
    <row r="13" spans="1:10" ht="15.2" customHeight="1">
      <c r="A13" s="38" t="s">
        <v>10</v>
      </c>
      <c r="B13" s="52"/>
      <c r="C13" s="52"/>
      <c r="D13" s="52"/>
      <c r="E13" s="52"/>
      <c r="F13" s="52"/>
      <c r="G13" s="6"/>
    </row>
    <row r="14" spans="1:10" ht="15.2" customHeight="1">
      <c r="A14" s="3" t="s">
        <v>11</v>
      </c>
      <c r="B14" s="4">
        <f>B7*25%+B8*30%+B9*60%</f>
        <v>9065</v>
      </c>
      <c r="C14" s="4">
        <f t="shared" ref="C14:D14" si="2">C7*25%+C8*30%+C9*60%</f>
        <v>9335</v>
      </c>
      <c r="D14" s="4">
        <f t="shared" si="2"/>
        <v>9805</v>
      </c>
      <c r="E14" s="4">
        <f>E7*25%+E9*50%</f>
        <v>20675</v>
      </c>
      <c r="F14" s="11">
        <f t="shared" si="1"/>
        <v>9401.6666666666661</v>
      </c>
      <c r="G14" s="6"/>
    </row>
    <row r="15" spans="1:10" ht="15.2" customHeight="1">
      <c r="A15" s="3" t="s">
        <v>17</v>
      </c>
      <c r="B15" s="4">
        <f>B10*70%</f>
        <v>1400</v>
      </c>
      <c r="C15" s="4">
        <f>C10*70%</f>
        <v>1750</v>
      </c>
      <c r="D15" s="4">
        <f>D10*70%</f>
        <v>2450</v>
      </c>
      <c r="E15" s="4">
        <f>E8*25%+E11*50%</f>
        <v>6075</v>
      </c>
      <c r="F15" s="11">
        <f t="shared" si="1"/>
        <v>1866.6666666666667</v>
      </c>
      <c r="G15" s="6"/>
    </row>
    <row r="16" spans="1:10" ht="15.2" customHeight="1">
      <c r="A16" s="3" t="s">
        <v>16</v>
      </c>
      <c r="B16" s="20">
        <v>9000</v>
      </c>
      <c r="C16" s="20">
        <v>9000</v>
      </c>
      <c r="D16" s="20">
        <v>9000</v>
      </c>
      <c r="E16" s="4">
        <f t="shared" ref="E16:E21" si="3">SUM(B16:D16)</f>
        <v>27000</v>
      </c>
      <c r="F16" s="11">
        <f t="shared" si="1"/>
        <v>9000</v>
      </c>
      <c r="G16" s="6"/>
      <c r="J16" s="14"/>
    </row>
    <row r="17" spans="1:12" ht="15.2" customHeight="1">
      <c r="A17" s="3" t="s">
        <v>7</v>
      </c>
      <c r="B17" s="20">
        <v>325</v>
      </c>
      <c r="C17" s="20">
        <v>325</v>
      </c>
      <c r="D17" s="20">
        <v>325</v>
      </c>
      <c r="E17" s="4">
        <f t="shared" si="3"/>
        <v>975</v>
      </c>
      <c r="F17" s="11">
        <f t="shared" si="1"/>
        <v>325</v>
      </c>
      <c r="G17" s="6"/>
      <c r="K17" s="15"/>
      <c r="L17" s="14"/>
    </row>
    <row r="18" spans="1:12" ht="15.2" customHeight="1">
      <c r="A18" s="3" t="s">
        <v>18</v>
      </c>
      <c r="B18" s="20">
        <v>2100</v>
      </c>
      <c r="C18" s="20">
        <v>2100</v>
      </c>
      <c r="D18" s="20">
        <v>2100</v>
      </c>
      <c r="E18" s="4">
        <f t="shared" si="3"/>
        <v>6300</v>
      </c>
      <c r="F18" s="11">
        <f t="shared" si="1"/>
        <v>2100</v>
      </c>
      <c r="G18" s="6"/>
      <c r="K18" s="15"/>
      <c r="L18" s="14"/>
    </row>
    <row r="19" spans="1:12" ht="15.2" customHeight="1">
      <c r="A19" s="3" t="s">
        <v>19</v>
      </c>
      <c r="B19" s="20">
        <v>600</v>
      </c>
      <c r="C19" s="20">
        <v>600</v>
      </c>
      <c r="D19" s="20">
        <v>600</v>
      </c>
      <c r="E19" s="4">
        <f t="shared" si="3"/>
        <v>1800</v>
      </c>
      <c r="F19" s="11">
        <f t="shared" si="1"/>
        <v>600</v>
      </c>
      <c r="G19" s="6"/>
      <c r="J19" s="15"/>
      <c r="K19" s="15"/>
      <c r="L19" s="14"/>
    </row>
    <row r="20" spans="1:12" ht="15.2" customHeight="1">
      <c r="A20" s="3" t="s">
        <v>46</v>
      </c>
      <c r="B20" s="20">
        <v>1500</v>
      </c>
      <c r="C20" s="20">
        <v>1500</v>
      </c>
      <c r="D20" s="20">
        <v>1500</v>
      </c>
      <c r="E20" s="4">
        <f t="shared" si="3"/>
        <v>4500</v>
      </c>
      <c r="F20" s="11">
        <f t="shared" si="1"/>
        <v>1500</v>
      </c>
      <c r="G20" s="6"/>
      <c r="J20" s="15"/>
      <c r="K20" s="15"/>
      <c r="L20" s="14"/>
    </row>
    <row r="21" spans="1:12" ht="15.2" customHeight="1">
      <c r="A21" s="3" t="s">
        <v>12</v>
      </c>
      <c r="B21" s="4">
        <v>1300</v>
      </c>
      <c r="C21" s="4">
        <v>1300</v>
      </c>
      <c r="D21" s="4">
        <v>1300</v>
      </c>
      <c r="E21" s="4">
        <f t="shared" si="3"/>
        <v>3900</v>
      </c>
      <c r="F21" s="11">
        <f t="shared" si="1"/>
        <v>1300</v>
      </c>
      <c r="G21" s="6"/>
      <c r="K21" s="15"/>
      <c r="L21" s="14"/>
    </row>
    <row r="22" spans="1:12" ht="15.2" customHeight="1">
      <c r="A22" s="5" t="s">
        <v>37</v>
      </c>
      <c r="B22" s="4">
        <f>SUM(B14:B21)</f>
        <v>25290</v>
      </c>
      <c r="C22" s="4">
        <f>SUM(C14:C21)</f>
        <v>25910</v>
      </c>
      <c r="D22" s="4">
        <f>SUM(D14:D21)</f>
        <v>27080</v>
      </c>
      <c r="E22" s="4">
        <f>SUM(E14:E21)</f>
        <v>71225</v>
      </c>
      <c r="F22" s="11">
        <f t="shared" si="1"/>
        <v>26093.333333333332</v>
      </c>
      <c r="G22" s="6"/>
      <c r="J22" s="15"/>
      <c r="K22" s="15"/>
      <c r="L22" s="14"/>
    </row>
    <row r="23" spans="1:12" ht="15.2" customHeight="1">
      <c r="A23" s="41" t="s">
        <v>13</v>
      </c>
      <c r="B23" s="53"/>
      <c r="C23" s="53"/>
      <c r="D23" s="53"/>
      <c r="E23" s="53"/>
      <c r="F23" s="53"/>
      <c r="G23" s="7"/>
      <c r="K23" s="15"/>
      <c r="L23" s="14"/>
    </row>
    <row r="24" spans="1:12" ht="15.2" customHeight="1">
      <c r="A24" s="5" t="s">
        <v>14</v>
      </c>
      <c r="B24" s="4">
        <f>B12-B22</f>
        <v>6310</v>
      </c>
      <c r="C24" s="4">
        <f>C12-C22</f>
        <v>6990</v>
      </c>
      <c r="D24" s="4">
        <f>D12-D22</f>
        <v>8420</v>
      </c>
      <c r="E24" s="4">
        <f>E12-E22</f>
        <v>28775</v>
      </c>
      <c r="F24" s="11">
        <f t="shared" si="1"/>
        <v>7240</v>
      </c>
      <c r="G24" s="7"/>
      <c r="K24" s="15"/>
      <c r="L24" s="14"/>
    </row>
    <row r="25" spans="1:12" ht="15.2" customHeight="1">
      <c r="A25" s="41" t="s">
        <v>15</v>
      </c>
      <c r="B25" s="54">
        <f>B24/B12</f>
        <v>0.19968354430379748</v>
      </c>
      <c r="C25" s="54">
        <f>C24/C12</f>
        <v>0.21246200607902735</v>
      </c>
      <c r="D25" s="54">
        <f>D24/D12</f>
        <v>0.23718309859154929</v>
      </c>
      <c r="E25" s="54">
        <f>E24/E12</f>
        <v>0.28775000000000001</v>
      </c>
      <c r="F25" s="54">
        <f>F24/F12</f>
        <v>0.21719999999999998</v>
      </c>
      <c r="G25" s="7"/>
      <c r="J25" s="15"/>
      <c r="K25" s="15"/>
      <c r="L25" s="14"/>
    </row>
    <row r="26" spans="1:12" ht="15.75">
      <c r="D26" s="17" t="s">
        <v>25</v>
      </c>
      <c r="E26" s="19">
        <f>'Third Quarter'!E26+'Fourth Quarter'!E24</f>
        <v>69650</v>
      </c>
      <c r="K26" s="15"/>
      <c r="L26" s="14"/>
    </row>
    <row r="27" spans="1:12" ht="15.75">
      <c r="K27" s="15"/>
      <c r="L27" s="14"/>
    </row>
  </sheetData>
  <mergeCells count="3">
    <mergeCell ref="B2:E2"/>
    <mergeCell ref="B3:E3"/>
    <mergeCell ref="B4:E4"/>
  </mergeCells>
  <phoneticPr fontId="0" type="noConversion"/>
  <pageMargins left="0.75" right="0.75" top="1" bottom="1" header="0.5" footer="0.5"/>
  <pageSetup orientation="portrait" horizont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A1:C9"/>
  <sheetViews>
    <sheetView workbookViewId="0">
      <selection activeCell="A4" sqref="A4"/>
    </sheetView>
  </sheetViews>
  <sheetFormatPr defaultRowHeight="12.75"/>
  <cols>
    <col min="1" max="1" width="19.5703125" bestFit="1" customWidth="1"/>
    <col min="2" max="3" width="18" bestFit="1" customWidth="1"/>
  </cols>
  <sheetData>
    <row r="1" spans="1:3" ht="14.25">
      <c r="A1" s="36"/>
      <c r="B1" s="36"/>
      <c r="C1" s="36"/>
    </row>
    <row r="2" spans="1:3" ht="14.25">
      <c r="A2" s="36"/>
      <c r="B2" s="36" t="s">
        <v>38</v>
      </c>
      <c r="C2" s="36" t="s">
        <v>39</v>
      </c>
    </row>
    <row r="3" spans="1:3" ht="14.25">
      <c r="A3" s="36"/>
      <c r="B3" s="36" t="s">
        <v>40</v>
      </c>
      <c r="C3" s="36" t="s">
        <v>40</v>
      </c>
    </row>
    <row r="4" spans="1:3" ht="15">
      <c r="A4" s="50" t="s">
        <v>41</v>
      </c>
      <c r="B4" s="51"/>
      <c r="C4" s="51"/>
    </row>
    <row r="5" spans="1:3" ht="14.25">
      <c r="A5" s="48" t="s">
        <v>43</v>
      </c>
      <c r="B5" s="49">
        <f>'First Quarter'!E7/'First Quarter'!$E$12</f>
        <v>0.55020080321285136</v>
      </c>
      <c r="C5" s="49">
        <f>'Second Quarter'!E7/'Second Quarter'!$E$12</f>
        <v>0.55405405405405406</v>
      </c>
    </row>
    <row r="6" spans="1:3" ht="14.25">
      <c r="A6" s="48" t="s">
        <v>44</v>
      </c>
      <c r="B6" s="49">
        <f>'First Quarter'!E8/'First Quarter'!$E$12</f>
        <v>0.24096385542168675</v>
      </c>
      <c r="C6" s="49">
        <f>'Second Quarter'!E8/'Second Quarter'!$E$12</f>
        <v>0.2285012285012285</v>
      </c>
    </row>
    <row r="7" spans="1:3" ht="14.25">
      <c r="A7" s="48" t="s">
        <v>47</v>
      </c>
      <c r="B7" s="49">
        <f>'First Quarter'!E9/'First Quarter'!$E$12</f>
        <v>0.1499330655957162</v>
      </c>
      <c r="C7" s="49">
        <f>'Second Quarter'!E9/'Second Quarter'!$E$12</f>
        <v>0.13759213759213759</v>
      </c>
    </row>
    <row r="8" spans="1:3" ht="14.25">
      <c r="A8" s="48" t="s">
        <v>8</v>
      </c>
      <c r="B8" s="49">
        <f>'First Quarter'!E10/'First Quarter'!$E$12</f>
        <v>4.2838018741633198E-2</v>
      </c>
      <c r="C8" s="49">
        <f>'Second Quarter'!E10/'Second Quarter'!$E$12</f>
        <v>5.5282555282555282E-2</v>
      </c>
    </row>
    <row r="9" spans="1:3" ht="14.25">
      <c r="A9" s="48" t="s">
        <v>45</v>
      </c>
      <c r="B9" s="49">
        <f>'First Quarter'!E11/'First Quarter'!$E$12</f>
        <v>1.6064257028112448E-2</v>
      </c>
      <c r="C9" s="49">
        <f>'Second Quarter'!E11/'Second Quarter'!$E$12</f>
        <v>2.4570024570024569E-2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AH27"/>
  <sheetViews>
    <sheetView tabSelected="1" workbookViewId="0">
      <selection activeCell="A6" sqref="A6"/>
    </sheetView>
  </sheetViews>
  <sheetFormatPr defaultRowHeight="14.25"/>
  <cols>
    <col min="1" max="1" width="20.7109375" style="7" customWidth="1"/>
    <col min="2" max="3" width="12.140625" style="7" customWidth="1"/>
    <col min="4" max="5" width="11.85546875" style="7" customWidth="1"/>
    <col min="6" max="6" width="11.7109375" style="7" customWidth="1"/>
    <col min="7" max="7" width="12" style="7" customWidth="1"/>
    <col min="8" max="8" width="11.7109375" style="7" customWidth="1"/>
    <col min="9" max="14" width="10.7109375" style="7" customWidth="1"/>
    <col min="15" max="15" width="9.140625" style="7"/>
    <col min="35" max="16384" width="9.140625" style="7"/>
  </cols>
  <sheetData>
    <row r="1" spans="1:14" s="7" customFormat="1" ht="11.2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7" customFormat="1" ht="27.75">
      <c r="A2" s="23"/>
      <c r="B2" s="23"/>
      <c r="C2" s="23"/>
      <c r="D2" s="69" t="s">
        <v>0</v>
      </c>
      <c r="E2" s="69"/>
      <c r="F2" s="69"/>
      <c r="G2" s="69"/>
      <c r="H2" s="69"/>
      <c r="I2" s="69"/>
      <c r="J2" s="23"/>
      <c r="K2" s="23"/>
      <c r="L2" s="24"/>
      <c r="M2" s="24"/>
      <c r="N2" s="24"/>
    </row>
    <row r="3" spans="1:14" s="7" customFormat="1" ht="25.5">
      <c r="A3" s="23"/>
      <c r="B3" s="23"/>
      <c r="C3" s="23"/>
      <c r="D3" s="70" t="s">
        <v>34</v>
      </c>
      <c r="E3" s="70"/>
      <c r="F3" s="70"/>
      <c r="G3" s="70"/>
      <c r="H3" s="70"/>
      <c r="I3" s="70"/>
      <c r="J3" s="23"/>
      <c r="K3" s="23"/>
      <c r="L3" s="24"/>
      <c r="M3" s="24"/>
      <c r="N3" s="24"/>
    </row>
    <row r="4" spans="1:14" s="7" customForma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  <c r="M4" s="24"/>
      <c r="N4" s="24"/>
    </row>
    <row r="5" spans="1:14" s="7" customFormat="1" ht="15.2" customHeight="1">
      <c r="A5" s="44"/>
      <c r="B5" s="43" t="s">
        <v>2</v>
      </c>
      <c r="C5" s="43" t="s">
        <v>3</v>
      </c>
      <c r="D5" s="43" t="s">
        <v>4</v>
      </c>
      <c r="E5" s="43" t="s">
        <v>22</v>
      </c>
      <c r="F5" s="43" t="s">
        <v>23</v>
      </c>
      <c r="G5" s="43" t="s">
        <v>24</v>
      </c>
      <c r="H5" s="43" t="s">
        <v>26</v>
      </c>
      <c r="I5" s="43" t="s">
        <v>27</v>
      </c>
      <c r="J5" s="43" t="s">
        <v>28</v>
      </c>
      <c r="K5" s="43" t="s">
        <v>31</v>
      </c>
      <c r="L5" s="43" t="s">
        <v>32</v>
      </c>
      <c r="M5" s="43" t="s">
        <v>33</v>
      </c>
      <c r="N5" s="43" t="s">
        <v>42</v>
      </c>
    </row>
    <row r="6" spans="1:14" s="7" customFormat="1" ht="15.2" customHeight="1">
      <c r="A6" s="45" t="s">
        <v>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</row>
    <row r="7" spans="1:14" s="7" customFormat="1" ht="15.2" customHeight="1">
      <c r="A7" s="8" t="s">
        <v>43</v>
      </c>
      <c r="B7" s="28">
        <f>'First Quarter'!B7</f>
        <v>13300</v>
      </c>
      <c r="C7" s="28">
        <f>'First Quarter'!C7</f>
        <v>13600</v>
      </c>
      <c r="D7" s="28">
        <f>'First Quarter'!D7</f>
        <v>14200</v>
      </c>
      <c r="E7" s="28">
        <f>'Second Quarter'!B7</f>
        <v>14400</v>
      </c>
      <c r="F7" s="28">
        <f>'Second Quarter'!C7</f>
        <v>15200</v>
      </c>
      <c r="G7" s="28">
        <f>'Second Quarter'!D7</f>
        <v>15500</v>
      </c>
      <c r="H7" s="28">
        <f>'Third Quarter'!B7</f>
        <v>15200</v>
      </c>
      <c r="I7" s="28">
        <f>'Third Quarter'!C7</f>
        <v>15300</v>
      </c>
      <c r="J7" s="28">
        <f>'Third Quarter'!D7</f>
        <v>15800</v>
      </c>
      <c r="K7" s="28">
        <f>'Fourth Quarter'!B7</f>
        <v>17900</v>
      </c>
      <c r="L7" s="28">
        <f>'Fourth Quarter'!C7</f>
        <v>18500</v>
      </c>
      <c r="M7" s="28">
        <f>'Fourth Quarter'!D7</f>
        <v>19900</v>
      </c>
      <c r="N7" s="25">
        <f>SUM(B7:M7)</f>
        <v>188800</v>
      </c>
    </row>
    <row r="8" spans="1:14" s="7" customFormat="1" ht="15.2" customHeight="1">
      <c r="A8" s="8" t="s">
        <v>44</v>
      </c>
      <c r="B8" s="28">
        <f>'First Quarter'!B8</f>
        <v>5800</v>
      </c>
      <c r="C8" s="28">
        <f>'First Quarter'!C8</f>
        <v>6000</v>
      </c>
      <c r="D8" s="28">
        <f>'First Quarter'!D8</f>
        <v>6200</v>
      </c>
      <c r="E8" s="28">
        <f>'Second Quarter'!B8</f>
        <v>6200</v>
      </c>
      <c r="F8" s="28">
        <f>'Second Quarter'!C8</f>
        <v>6200</v>
      </c>
      <c r="G8" s="28">
        <f>'Second Quarter'!D8</f>
        <v>6200</v>
      </c>
      <c r="H8" s="28">
        <f>'Third Quarter'!B8</f>
        <v>6000</v>
      </c>
      <c r="I8" s="28">
        <f>'Third Quarter'!C8</f>
        <v>6000</v>
      </c>
      <c r="J8" s="28">
        <f>'Third Quarter'!D8</f>
        <v>6500</v>
      </c>
      <c r="K8" s="28">
        <f>'Fourth Quarter'!B8</f>
        <v>6900</v>
      </c>
      <c r="L8" s="28">
        <f>'Fourth Quarter'!C8</f>
        <v>6900</v>
      </c>
      <c r="M8" s="28">
        <f>'Fourth Quarter'!D8</f>
        <v>6900</v>
      </c>
      <c r="N8" s="25">
        <f>SUM(B8:M8)</f>
        <v>75800</v>
      </c>
    </row>
    <row r="9" spans="1:14" s="7" customFormat="1" ht="15.2" customHeight="1">
      <c r="A9" s="8" t="s">
        <v>47</v>
      </c>
      <c r="B9" s="28">
        <f>'First Quarter'!B9</f>
        <v>3600</v>
      </c>
      <c r="C9" s="28">
        <f>'First Quarter'!C9</f>
        <v>3800</v>
      </c>
      <c r="D9" s="28">
        <f>'First Quarter'!D9</f>
        <v>3800</v>
      </c>
      <c r="E9" s="28">
        <f>'Second Quarter'!B9</f>
        <v>3600</v>
      </c>
      <c r="F9" s="28">
        <f>'Second Quarter'!C9</f>
        <v>3800</v>
      </c>
      <c r="G9" s="28">
        <f>'Second Quarter'!D9</f>
        <v>3800</v>
      </c>
      <c r="H9" s="28">
        <f>'Third Quarter'!B9</f>
        <v>4000</v>
      </c>
      <c r="I9" s="28">
        <f>'Third Quarter'!C9</f>
        <v>4000</v>
      </c>
      <c r="J9" s="28">
        <f>'Third Quarter'!D9</f>
        <v>4000</v>
      </c>
      <c r="K9" s="28">
        <f>'Fourth Quarter'!B9</f>
        <v>4200</v>
      </c>
      <c r="L9" s="28">
        <f>'Fourth Quarter'!C9</f>
        <v>4400</v>
      </c>
      <c r="M9" s="28">
        <f>'Fourth Quarter'!D9</f>
        <v>4600</v>
      </c>
      <c r="N9" s="25">
        <f t="shared" ref="N9:N24" si="0">SUM(B9:M9)</f>
        <v>47600</v>
      </c>
    </row>
    <row r="10" spans="1:14" s="7" customFormat="1" ht="15.2" customHeight="1">
      <c r="A10" s="8" t="s">
        <v>8</v>
      </c>
      <c r="B10" s="28">
        <f>'First Quarter'!B10</f>
        <v>1000</v>
      </c>
      <c r="C10" s="28">
        <f>'First Quarter'!C10</f>
        <v>1100</v>
      </c>
      <c r="D10" s="28">
        <f>'First Quarter'!D10</f>
        <v>1100</v>
      </c>
      <c r="E10" s="28">
        <f>'Second Quarter'!B10</f>
        <v>1500</v>
      </c>
      <c r="F10" s="28">
        <f>'Second Quarter'!C10</f>
        <v>1500</v>
      </c>
      <c r="G10" s="28">
        <f>'Second Quarter'!D10</f>
        <v>1500</v>
      </c>
      <c r="H10" s="28">
        <f>'Third Quarter'!B10</f>
        <v>2000</v>
      </c>
      <c r="I10" s="28">
        <f>'Third Quarter'!C10</f>
        <v>2000</v>
      </c>
      <c r="J10" s="28">
        <f>'Third Quarter'!D10</f>
        <v>2000</v>
      </c>
      <c r="K10" s="28">
        <f>'Fourth Quarter'!B10</f>
        <v>2000</v>
      </c>
      <c r="L10" s="28">
        <f>'Fourth Quarter'!C10</f>
        <v>2500</v>
      </c>
      <c r="M10" s="28">
        <f>'Fourth Quarter'!D10</f>
        <v>3500</v>
      </c>
      <c r="N10" s="25">
        <f>SUM(B10:M10)</f>
        <v>21700</v>
      </c>
    </row>
    <row r="11" spans="1:14" s="7" customFormat="1" ht="15.2" customHeight="1">
      <c r="A11" s="8" t="s">
        <v>45</v>
      </c>
      <c r="B11" s="28">
        <f>'First Quarter'!B11</f>
        <v>400</v>
      </c>
      <c r="C11" s="28">
        <f>'First Quarter'!C11</f>
        <v>400</v>
      </c>
      <c r="D11" s="28">
        <f>'First Quarter'!D11</f>
        <v>400</v>
      </c>
      <c r="E11" s="28">
        <f>'Second Quarter'!B11</f>
        <v>600</v>
      </c>
      <c r="F11" s="28">
        <f>'Second Quarter'!C11</f>
        <v>600</v>
      </c>
      <c r="G11" s="28">
        <f>'Second Quarter'!D11</f>
        <v>800</v>
      </c>
      <c r="H11" s="28">
        <f>'Third Quarter'!B11</f>
        <v>800</v>
      </c>
      <c r="I11" s="28">
        <f>'Third Quarter'!C11</f>
        <v>800</v>
      </c>
      <c r="J11" s="28">
        <f>'Third Quarter'!D11</f>
        <v>600</v>
      </c>
      <c r="K11" s="28">
        <f>'Fourth Quarter'!B11</f>
        <v>600</v>
      </c>
      <c r="L11" s="28">
        <f>'Fourth Quarter'!C11</f>
        <v>600</v>
      </c>
      <c r="M11" s="28">
        <f>'Fourth Quarter'!D11</f>
        <v>600</v>
      </c>
      <c r="N11" s="25">
        <f t="shared" si="0"/>
        <v>7200</v>
      </c>
    </row>
    <row r="12" spans="1:14" s="7" customFormat="1" ht="15.2" customHeight="1">
      <c r="A12" s="9" t="s">
        <v>9</v>
      </c>
      <c r="B12" s="26">
        <f>'First Quarter'!B12</f>
        <v>24100</v>
      </c>
      <c r="C12" s="26">
        <f>'First Quarter'!C12</f>
        <v>24900</v>
      </c>
      <c r="D12" s="26">
        <f>'First Quarter'!D12</f>
        <v>25700</v>
      </c>
      <c r="E12" s="27">
        <f>'Second Quarter'!B12</f>
        <v>26300</v>
      </c>
      <c r="F12" s="27">
        <f>'Second Quarter'!C12</f>
        <v>27300</v>
      </c>
      <c r="G12" s="27">
        <f>'Second Quarter'!D12</f>
        <v>27800</v>
      </c>
      <c r="H12" s="27">
        <f>'Third Quarter'!B12</f>
        <v>28000</v>
      </c>
      <c r="I12" s="27">
        <f>'Third Quarter'!C12</f>
        <v>28100</v>
      </c>
      <c r="J12" s="27">
        <f>'Third Quarter'!D12</f>
        <v>28900</v>
      </c>
      <c r="K12" s="27">
        <f>'Fourth Quarter'!B12</f>
        <v>31600</v>
      </c>
      <c r="L12" s="27">
        <f>'Fourth Quarter'!C12</f>
        <v>32900</v>
      </c>
      <c r="M12" s="27">
        <f>'Fourth Quarter'!D12</f>
        <v>35500</v>
      </c>
      <c r="N12" s="27">
        <f>SUM(N7:N11)</f>
        <v>341100</v>
      </c>
    </row>
    <row r="13" spans="1:14" s="7" customFormat="1" ht="15.2" customHeight="1">
      <c r="A13" s="46" t="s">
        <v>10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s="7" customFormat="1" ht="15.2" customHeight="1">
      <c r="A14" s="3" t="s">
        <v>11</v>
      </c>
      <c r="B14" s="28">
        <f>'First Quarter'!B14</f>
        <v>7225</v>
      </c>
      <c r="C14" s="28">
        <f>'First Quarter'!C14</f>
        <v>7480</v>
      </c>
      <c r="D14" s="28">
        <f>'First Quarter'!D14</f>
        <v>7690</v>
      </c>
      <c r="E14" s="28">
        <f>'Second Quarter'!B14</f>
        <v>7620</v>
      </c>
      <c r="F14" s="28">
        <f>'Second Quarter'!C14</f>
        <v>7940</v>
      </c>
      <c r="G14" s="28">
        <f>'Second Quarter'!D14</f>
        <v>8015</v>
      </c>
      <c r="H14" s="28">
        <f>'Third Quarter'!B14</f>
        <v>8000</v>
      </c>
      <c r="I14" s="28">
        <f>'Third Quarter'!C14</f>
        <v>8025</v>
      </c>
      <c r="J14" s="28">
        <f>'Third Quarter'!D14</f>
        <v>8300</v>
      </c>
      <c r="K14" s="28">
        <f>'Fourth Quarter'!B14</f>
        <v>9065</v>
      </c>
      <c r="L14" s="28">
        <f>'Fourth Quarter'!C14</f>
        <v>9335</v>
      </c>
      <c r="M14" s="28">
        <f>'Fourth Quarter'!D14</f>
        <v>9805</v>
      </c>
      <c r="N14" s="25">
        <f t="shared" si="0"/>
        <v>98500</v>
      </c>
    </row>
    <row r="15" spans="1:14" s="7" customFormat="1" ht="15.2" customHeight="1">
      <c r="A15" s="3" t="s">
        <v>17</v>
      </c>
      <c r="B15" s="28">
        <f>'First Quarter'!B15</f>
        <v>700</v>
      </c>
      <c r="C15" s="28">
        <f>'First Quarter'!C15</f>
        <v>770</v>
      </c>
      <c r="D15" s="28">
        <f>'First Quarter'!D15</f>
        <v>770</v>
      </c>
      <c r="E15" s="28">
        <f>'Second Quarter'!B15</f>
        <v>1050</v>
      </c>
      <c r="F15" s="28">
        <f>'Second Quarter'!C15</f>
        <v>1050</v>
      </c>
      <c r="G15" s="28">
        <f>'Second Quarter'!D15</f>
        <v>1050</v>
      </c>
      <c r="H15" s="28">
        <f>'Third Quarter'!B15</f>
        <v>1400</v>
      </c>
      <c r="I15" s="28">
        <f>'Third Quarter'!C15</f>
        <v>1400</v>
      </c>
      <c r="J15" s="28">
        <f>'Third Quarter'!D15</f>
        <v>1400</v>
      </c>
      <c r="K15" s="28">
        <f>'Fourth Quarter'!B15</f>
        <v>1400</v>
      </c>
      <c r="L15" s="28">
        <f>'Fourth Quarter'!C15</f>
        <v>1750</v>
      </c>
      <c r="M15" s="28">
        <f>'Fourth Quarter'!D15</f>
        <v>2450</v>
      </c>
      <c r="N15" s="25">
        <f t="shared" si="0"/>
        <v>15190</v>
      </c>
    </row>
    <row r="16" spans="1:14" s="7" customFormat="1" ht="15.2" customHeight="1">
      <c r="A16" s="3" t="s">
        <v>16</v>
      </c>
      <c r="B16" s="28">
        <f>'First Quarter'!B16</f>
        <v>9000</v>
      </c>
      <c r="C16" s="28">
        <f>'First Quarter'!C16</f>
        <v>9000</v>
      </c>
      <c r="D16" s="28">
        <f>'First Quarter'!D16</f>
        <v>9000</v>
      </c>
      <c r="E16" s="28">
        <f>'Second Quarter'!B16</f>
        <v>9000</v>
      </c>
      <c r="F16" s="28">
        <f>'Second Quarter'!C16</f>
        <v>9000</v>
      </c>
      <c r="G16" s="28">
        <f>'Second Quarter'!D16</f>
        <v>9000</v>
      </c>
      <c r="H16" s="28">
        <f>'Third Quarter'!B16</f>
        <v>9000</v>
      </c>
      <c r="I16" s="28">
        <f>'Third Quarter'!C16</f>
        <v>9000</v>
      </c>
      <c r="J16" s="28">
        <f>'Third Quarter'!D16</f>
        <v>9000</v>
      </c>
      <c r="K16" s="28">
        <f>'Fourth Quarter'!B16</f>
        <v>9000</v>
      </c>
      <c r="L16" s="28">
        <f>'Fourth Quarter'!C16</f>
        <v>9000</v>
      </c>
      <c r="M16" s="28">
        <f>'Fourth Quarter'!D16</f>
        <v>9000</v>
      </c>
      <c r="N16" s="25">
        <f t="shared" si="0"/>
        <v>108000</v>
      </c>
    </row>
    <row r="17" spans="1:34" ht="15.2" customHeight="1">
      <c r="A17" s="3" t="s">
        <v>7</v>
      </c>
      <c r="B17" s="28">
        <f>'First Quarter'!B17</f>
        <v>325</v>
      </c>
      <c r="C17" s="28">
        <f>'First Quarter'!C17</f>
        <v>325</v>
      </c>
      <c r="D17" s="28">
        <f>'First Quarter'!D17</f>
        <v>325</v>
      </c>
      <c r="E17" s="28">
        <f>'Second Quarter'!B17</f>
        <v>325</v>
      </c>
      <c r="F17" s="28">
        <f>'Second Quarter'!C17</f>
        <v>325</v>
      </c>
      <c r="G17" s="28">
        <f>'Second Quarter'!D17</f>
        <v>325</v>
      </c>
      <c r="H17" s="28">
        <f>'Third Quarter'!B17</f>
        <v>325</v>
      </c>
      <c r="I17" s="28">
        <f>'Third Quarter'!C17</f>
        <v>325</v>
      </c>
      <c r="J17" s="28">
        <f>'Third Quarter'!D17</f>
        <v>325</v>
      </c>
      <c r="K17" s="28">
        <f>'Fourth Quarter'!B17</f>
        <v>325</v>
      </c>
      <c r="L17" s="28">
        <f>'Fourth Quarter'!C17</f>
        <v>325</v>
      </c>
      <c r="M17" s="28">
        <f>'Fourth Quarter'!D17</f>
        <v>325</v>
      </c>
      <c r="N17" s="25">
        <f t="shared" si="0"/>
        <v>3900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15.2" customHeight="1">
      <c r="A18" s="3" t="s">
        <v>18</v>
      </c>
      <c r="B18" s="28">
        <f>'First Quarter'!B18</f>
        <v>2100</v>
      </c>
      <c r="C18" s="28">
        <f>'First Quarter'!C18</f>
        <v>2100</v>
      </c>
      <c r="D18" s="28">
        <f>'First Quarter'!D18</f>
        <v>2100</v>
      </c>
      <c r="E18" s="28">
        <f>'Second Quarter'!B18</f>
        <v>2100</v>
      </c>
      <c r="F18" s="28">
        <f>'Second Quarter'!C18</f>
        <v>2100</v>
      </c>
      <c r="G18" s="28">
        <f>'Second Quarter'!D18</f>
        <v>2100</v>
      </c>
      <c r="H18" s="28">
        <f>'Third Quarter'!B18</f>
        <v>2100</v>
      </c>
      <c r="I18" s="28">
        <f>'Third Quarter'!C18</f>
        <v>2100</v>
      </c>
      <c r="J18" s="28">
        <f>'Third Quarter'!D18</f>
        <v>2100</v>
      </c>
      <c r="K18" s="28">
        <f>'Fourth Quarter'!B18</f>
        <v>2100</v>
      </c>
      <c r="L18" s="28">
        <f>'Fourth Quarter'!C18</f>
        <v>2100</v>
      </c>
      <c r="M18" s="28">
        <f>'Fourth Quarter'!D18</f>
        <v>2100</v>
      </c>
      <c r="N18" s="25">
        <f t="shared" si="0"/>
        <v>25200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15.2" customHeight="1">
      <c r="A19" s="3" t="s">
        <v>19</v>
      </c>
      <c r="B19" s="28">
        <f>'First Quarter'!B19</f>
        <v>600</v>
      </c>
      <c r="C19" s="28">
        <f>'First Quarter'!C19</f>
        <v>600</v>
      </c>
      <c r="D19" s="28">
        <f>'First Quarter'!D19</f>
        <v>600</v>
      </c>
      <c r="E19" s="28">
        <f>'Second Quarter'!B19</f>
        <v>600</v>
      </c>
      <c r="F19" s="28">
        <f>'Second Quarter'!C19</f>
        <v>600</v>
      </c>
      <c r="G19" s="28">
        <f>'Second Quarter'!D19</f>
        <v>600</v>
      </c>
      <c r="H19" s="28">
        <f>'Third Quarter'!B19</f>
        <v>600</v>
      </c>
      <c r="I19" s="28">
        <f>'Third Quarter'!C19</f>
        <v>600</v>
      </c>
      <c r="J19" s="28">
        <f>'Third Quarter'!D19</f>
        <v>600</v>
      </c>
      <c r="K19" s="28">
        <f>'Fourth Quarter'!B19</f>
        <v>600</v>
      </c>
      <c r="L19" s="28">
        <f>'Fourth Quarter'!C19</f>
        <v>600</v>
      </c>
      <c r="M19" s="28">
        <f>'Fourth Quarter'!D19</f>
        <v>600</v>
      </c>
      <c r="N19" s="25">
        <f t="shared" si="0"/>
        <v>7200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15.2" customHeight="1">
      <c r="A20" s="3" t="s">
        <v>46</v>
      </c>
      <c r="B20" s="28">
        <f>'First Quarter'!B20</f>
        <v>1500</v>
      </c>
      <c r="C20" s="28">
        <f>'First Quarter'!C20</f>
        <v>1500</v>
      </c>
      <c r="D20" s="28">
        <f>'First Quarter'!D20</f>
        <v>1500</v>
      </c>
      <c r="E20" s="28">
        <f>'Second Quarter'!B20</f>
        <v>1500</v>
      </c>
      <c r="F20" s="28">
        <f>'Second Quarter'!C20</f>
        <v>1500</v>
      </c>
      <c r="G20" s="28">
        <f>'Second Quarter'!D20</f>
        <v>1500</v>
      </c>
      <c r="H20" s="28">
        <f>'Third Quarter'!B20</f>
        <v>1500</v>
      </c>
      <c r="I20" s="28">
        <f>'Third Quarter'!C20</f>
        <v>1500</v>
      </c>
      <c r="J20" s="28">
        <f>'Third Quarter'!D20</f>
        <v>1500</v>
      </c>
      <c r="K20" s="28">
        <f>'Fourth Quarter'!B20</f>
        <v>1500</v>
      </c>
      <c r="L20" s="28">
        <f>'Fourth Quarter'!C20</f>
        <v>1500</v>
      </c>
      <c r="M20" s="28">
        <f>'Fourth Quarter'!D20</f>
        <v>1500</v>
      </c>
      <c r="N20" s="25">
        <f t="shared" si="0"/>
        <v>18000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15.2" customHeight="1">
      <c r="A21" s="3" t="s">
        <v>12</v>
      </c>
      <c r="B21" s="28">
        <f>'First Quarter'!B21</f>
        <v>1300</v>
      </c>
      <c r="C21" s="28">
        <f>'First Quarter'!C21</f>
        <v>1300</v>
      </c>
      <c r="D21" s="28">
        <f>'First Quarter'!D21</f>
        <v>1300</v>
      </c>
      <c r="E21" s="25">
        <f>'Second Quarter'!B21</f>
        <v>1300</v>
      </c>
      <c r="F21" s="25">
        <f>'Second Quarter'!C21</f>
        <v>1300</v>
      </c>
      <c r="G21" s="25">
        <f>'Second Quarter'!D21</f>
        <v>1300</v>
      </c>
      <c r="H21" s="25">
        <f>'Third Quarter'!B21</f>
        <v>1300</v>
      </c>
      <c r="I21" s="25">
        <f>'Third Quarter'!C21</f>
        <v>1300</v>
      </c>
      <c r="J21" s="25">
        <f>'Third Quarter'!D21</f>
        <v>1300</v>
      </c>
      <c r="K21" s="25">
        <f>'Fourth Quarter'!B21</f>
        <v>1300</v>
      </c>
      <c r="L21" s="25">
        <f>'Fourth Quarter'!C21</f>
        <v>1300</v>
      </c>
      <c r="M21" s="25">
        <f>'Fourth Quarter'!D21</f>
        <v>1300</v>
      </c>
      <c r="N21" s="25">
        <f t="shared" si="0"/>
        <v>15600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21" customFormat="1" ht="15.2" customHeight="1">
      <c r="A22" s="5" t="s">
        <v>37</v>
      </c>
      <c r="B22" s="29">
        <f>'First Quarter'!B22</f>
        <v>22750</v>
      </c>
      <c r="C22" s="29">
        <f>'First Quarter'!C22</f>
        <v>23075</v>
      </c>
      <c r="D22" s="29">
        <f>'First Quarter'!D22</f>
        <v>23285</v>
      </c>
      <c r="E22" s="29">
        <f>'Second Quarter'!B22</f>
        <v>23495</v>
      </c>
      <c r="F22" s="29">
        <f>'Second Quarter'!C22</f>
        <v>23815</v>
      </c>
      <c r="G22" s="29">
        <f>'Second Quarter'!D22</f>
        <v>23890</v>
      </c>
      <c r="H22" s="29">
        <f>'Third Quarter'!B22</f>
        <v>24225</v>
      </c>
      <c r="I22" s="29">
        <f>'Third Quarter'!C22</f>
        <v>24250</v>
      </c>
      <c r="J22" s="29">
        <f>'Third Quarter'!D22</f>
        <v>24525</v>
      </c>
      <c r="K22" s="29">
        <f>'Fourth Quarter'!B22</f>
        <v>25290</v>
      </c>
      <c r="L22" s="29">
        <f>'Fourth Quarter'!C22</f>
        <v>25910</v>
      </c>
      <c r="M22" s="29">
        <f>'Fourth Quarter'!D22</f>
        <v>27080</v>
      </c>
      <c r="N22" s="27">
        <f>SUM(N14:N21)</f>
        <v>291590</v>
      </c>
    </row>
    <row r="23" spans="1:34" ht="15.2" customHeight="1">
      <c r="A23" s="47" t="s">
        <v>13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15.2" customHeight="1">
      <c r="A24" s="5" t="s">
        <v>14</v>
      </c>
      <c r="B24" s="30">
        <f>'First Quarter'!B24</f>
        <v>1350</v>
      </c>
      <c r="C24" s="30">
        <f>'First Quarter'!C24</f>
        <v>1825</v>
      </c>
      <c r="D24" s="30">
        <f>'First Quarter'!D24</f>
        <v>2415</v>
      </c>
      <c r="E24" s="31">
        <f>'Second Quarter'!B24</f>
        <v>2805</v>
      </c>
      <c r="F24" s="31">
        <f>'Second Quarter'!C24</f>
        <v>3485</v>
      </c>
      <c r="G24" s="31">
        <f>'Second Quarter'!D24</f>
        <v>3910</v>
      </c>
      <c r="H24" s="31">
        <f>'Third Quarter'!B24</f>
        <v>3775</v>
      </c>
      <c r="I24" s="31">
        <f>'Third Quarter'!C24</f>
        <v>3850</v>
      </c>
      <c r="J24" s="31">
        <f>'Third Quarter'!D24</f>
        <v>4375</v>
      </c>
      <c r="K24" s="31">
        <f>'Fourth Quarter'!B24</f>
        <v>6310</v>
      </c>
      <c r="L24" s="31">
        <f>'Fourth Quarter'!C24</f>
        <v>6990</v>
      </c>
      <c r="M24" s="31">
        <f>'Fourth Quarter'!D24</f>
        <v>8420</v>
      </c>
      <c r="N24" s="25">
        <f t="shared" si="0"/>
        <v>49510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15.2" customHeight="1">
      <c r="A25" s="41" t="s">
        <v>15</v>
      </c>
      <c r="B25" s="42">
        <f>'First Quarter'!B25</f>
        <v>5.6016597510373446E-2</v>
      </c>
      <c r="C25" s="42">
        <f>'First Quarter'!C25</f>
        <v>7.3293172690763048E-2</v>
      </c>
      <c r="D25" s="42">
        <f>'First Quarter'!D25</f>
        <v>9.3968871595330739E-2</v>
      </c>
      <c r="E25" s="42">
        <f>'Second Quarter'!B25</f>
        <v>0.10665399239543727</v>
      </c>
      <c r="F25" s="42">
        <f>'Second Quarter'!C25</f>
        <v>0.12765567765567765</v>
      </c>
      <c r="G25" s="42">
        <f>'Second Quarter'!D25</f>
        <v>0.14064748201438848</v>
      </c>
      <c r="H25" s="42">
        <f>'Third Quarter'!B25</f>
        <v>0.13482142857142856</v>
      </c>
      <c r="I25" s="42">
        <f>'Third Quarter'!C25</f>
        <v>0.13701067615658363</v>
      </c>
      <c r="J25" s="42">
        <f>'Third Quarter'!D25</f>
        <v>0.15138408304498269</v>
      </c>
      <c r="K25" s="42">
        <f>'Fourth Quarter'!B25</f>
        <v>0.19968354430379748</v>
      </c>
      <c r="L25" s="42">
        <f>'Fourth Quarter'!C25</f>
        <v>0.21246200607902735</v>
      </c>
      <c r="M25" s="42">
        <f>'Fourth Quarter'!D25</f>
        <v>0.23718309859154929</v>
      </c>
      <c r="N25" s="42">
        <f>N24/N12</f>
        <v>0.14514805042509529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5.2" customHeight="1">
      <c r="B26" s="21"/>
      <c r="C26" s="22" t="s">
        <v>35</v>
      </c>
      <c r="D26" s="32">
        <f>'First Quarter'!$E$25</f>
        <v>0.12382864792503347</v>
      </c>
      <c r="E26" s="33"/>
      <c r="F26" s="33"/>
      <c r="G26" s="32">
        <f>+'Second Quarter'!E25</f>
        <v>0.1769041769041769</v>
      </c>
      <c r="H26" s="33"/>
      <c r="I26" s="33"/>
      <c r="J26" s="32">
        <f>+'Third Quarter'!E25</f>
        <v>0.2026470588235294</v>
      </c>
      <c r="K26" s="33"/>
      <c r="L26" s="33"/>
      <c r="M26" s="32">
        <f>+'Fourth Quarter'!E25</f>
        <v>0.28775000000000001</v>
      </c>
    </row>
    <row r="27" spans="1:34" ht="15.2" customHeight="1">
      <c r="C27" s="22" t="s">
        <v>36</v>
      </c>
      <c r="D27" s="33">
        <f>+'First Quarter'!E26</f>
        <v>9250</v>
      </c>
      <c r="E27" s="34"/>
      <c r="F27" s="34"/>
      <c r="G27" s="33">
        <f>+'Second Quarter'!E26</f>
        <v>23650</v>
      </c>
      <c r="H27" s="34"/>
      <c r="I27" s="34"/>
      <c r="J27" s="33">
        <f>+'Third Quarter'!E26</f>
        <v>40875</v>
      </c>
      <c r="K27" s="34"/>
      <c r="L27" s="34"/>
      <c r="M27" s="33">
        <f>+'Fourth Quarter'!E26</f>
        <v>69650</v>
      </c>
    </row>
  </sheetData>
  <mergeCells count="2">
    <mergeCell ref="D2:I2"/>
    <mergeCell ref="D3:I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First Quarter</vt:lpstr>
      <vt:lpstr>Second Quarter</vt:lpstr>
      <vt:lpstr>Third Quarter</vt:lpstr>
      <vt:lpstr>Fourth Quarter</vt:lpstr>
      <vt:lpstr>Proportion</vt:lpstr>
      <vt:lpstr>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Student Name</cp:lastModifiedBy>
  <dcterms:created xsi:type="dcterms:W3CDTF">2007-06-25T15:31:43Z</dcterms:created>
  <dcterms:modified xsi:type="dcterms:W3CDTF">2007-10-01T18:55:48Z</dcterms:modified>
</cp:coreProperties>
</file>