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060" windowHeight="16680" tabRatio="500" activeTab="1"/>
  </bookViews>
  <sheets>
    <sheet name="Random Exercise" sheetId="1" r:id="rId1"/>
    <sheet name="randomize" sheetId="4" r:id="rId2"/>
    <sheet name="results" sheetId="5" r:id="rId3"/>
    <sheet name="ANOVA" sheetId="3" r:id="rId4"/>
  </sheets>
  <definedNames>
    <definedName name="alpha">ANOVA!$E$50</definedName>
    <definedName name="ngroups">ANOVA!$D$33</definedName>
    <definedName name="ntotal">ANOVA!$D$42</definedName>
    <definedName name="x15_bar">ANOVA!$E$37</definedName>
    <definedName name="x15_data">ANOVA!$C$4:$C$8</definedName>
    <definedName name="x20_bar">ANOVA!$E$38</definedName>
    <definedName name="x20_data">ANOVA!$C$9:$C$13</definedName>
    <definedName name="x25_bar">ANOVA!$E$39</definedName>
    <definedName name="x25_data">ANOVA!$C$14:$C$18</definedName>
    <definedName name="x30_bar">ANOVA!$E$40</definedName>
    <definedName name="x30_data">ANOVA!$C$19:$C$23</definedName>
    <definedName name="x35_bar">ANOVA!$E$41</definedName>
    <definedName name="x35_data">ANOVA!$C$24:$C$28</definedName>
    <definedName name="Xbbar">ANOVA!$D$34</definedName>
    <definedName name="Xij_Data">ANOVA!$C$4:$C$28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7" i="3"/>
  <c r="D38"/>
  <c r="D39"/>
  <c r="D40"/>
  <c r="D41"/>
  <c r="D33"/>
  <c r="E37"/>
  <c r="D34"/>
  <c r="F37"/>
  <c r="E38"/>
  <c r="F38"/>
  <c r="E39"/>
  <c r="F39"/>
  <c r="E40"/>
  <c r="F40"/>
  <c r="E41"/>
  <c r="F41"/>
  <c r="C47"/>
  <c r="B47"/>
  <c r="D4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C48"/>
  <c r="D42"/>
  <c r="B48"/>
  <c r="D48"/>
  <c r="E47"/>
  <c r="E50"/>
  <c r="E5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L24" i="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23"/>
</calcChain>
</file>

<file path=xl/sharedStrings.xml><?xml version="1.0" encoding="utf-8"?>
<sst xmlns="http://schemas.openxmlformats.org/spreadsheetml/2006/main" count="81" uniqueCount="79">
  <si>
    <t>Copy the scrambled Sample IDs and Cotton Weight percents into the Measurement Protocol table</t>
    <phoneticPr fontId="5" type="noConversion"/>
  </si>
  <si>
    <t>Select the newly copied Sample IDs, and Cotton Weight Percents, and random values.</t>
    <phoneticPr fontId="5" type="noConversion"/>
  </si>
  <si>
    <t>Sort on the random values. This will scramble the order of the Sample IDs and Cotton Weight Percents</t>
    <phoneticPr fontId="5" type="noConversion"/>
  </si>
  <si>
    <r>
      <t xml:space="preserve">function evaluation) to another set of columns -- the Static Work Area, (pink cells). The </t>
    </r>
    <r>
      <rPr>
        <i/>
        <sz val="10"/>
        <rFont val="Arial"/>
      </rPr>
      <t>paste values</t>
    </r>
    <r>
      <rPr>
        <sz val="10"/>
        <rFont val="Arial"/>
      </rPr>
      <t xml:space="preserve"> operation freezes the random numbers</t>
    </r>
    <phoneticPr fontId="5" type="noConversion"/>
  </si>
  <si>
    <t>Random values updated by Excel</t>
    <phoneticPr fontId="5" type="noConversion"/>
  </si>
  <si>
    <t>Five replicants of cotton weight percents, 15, 20, 25, 30, 35 (orange shaded table).</t>
    <phoneticPr fontId="5" type="noConversion"/>
  </si>
  <si>
    <t>Note that "Run ID" is only a label attached to the replicants at each weight</t>
    <phoneticPr fontId="5" type="noConversion"/>
  </si>
  <si>
    <t>Sample ID</t>
    <phoneticPr fontId="5" type="noConversion"/>
  </si>
  <si>
    <t>Sample ID</t>
    <phoneticPr fontId="5" type="noConversion"/>
  </si>
  <si>
    <t>Sample ID</t>
    <phoneticPr fontId="5" type="noConversion"/>
  </si>
  <si>
    <t>Copy the Sample ID and Cotton Weight Percent columns to a new area of the worksheet (Dynamic work area, yellow cells)</t>
    <phoneticPr fontId="5" type="noConversion"/>
  </si>
  <si>
    <r>
      <t xml:space="preserve">Use Copy and </t>
    </r>
    <r>
      <rPr>
        <i/>
        <sz val="10"/>
        <rFont val="Arial"/>
      </rPr>
      <t>Paste Special</t>
    </r>
    <r>
      <rPr>
        <sz val="10"/>
        <rFont val="Arial"/>
      </rPr>
      <t xml:space="preserve"> to copy Sample ID, Cotton Weight Percent, and the </t>
    </r>
    <r>
      <rPr>
        <i/>
        <sz val="10"/>
        <rFont val="Arial"/>
      </rPr>
      <t>values</t>
    </r>
    <r>
      <rPr>
        <sz val="10"/>
        <rFont val="Arial"/>
      </rPr>
      <t xml:space="preserve"> of the random numbers (not the RAND()</t>
    </r>
    <phoneticPr fontId="5" type="noConversion"/>
  </si>
  <si>
    <t>In the column adjancent to the Cotton Weight Percent, use RAND() (or RANDBETWEEN()) to create a list of random numbers</t>
    <phoneticPr fontId="5" type="noConversion"/>
  </si>
  <si>
    <t>Xbbar =</t>
    <phoneticPr fontId="5" type="noConversion"/>
  </si>
  <si>
    <t>Number of groups</t>
    <phoneticPr fontId="5" type="noConversion"/>
  </si>
  <si>
    <t>ANOVA Summary Table</t>
    <phoneticPr fontId="5" type="noConversion"/>
  </si>
  <si>
    <t>Group Results</t>
    <phoneticPr fontId="5" type="noConversion"/>
  </si>
  <si>
    <t>xbar_group</t>
    <phoneticPr fontId="5" type="noConversion"/>
  </si>
  <si>
    <t>nj*(xjbar-xbbar)^2</t>
    <phoneticPr fontId="5" type="noConversion"/>
  </si>
  <si>
    <t>(X(i,j)-xbbar)^2</t>
    <phoneticPr fontId="5" type="noConversion"/>
  </si>
  <si>
    <t>(xij - xj_bar)^2</t>
    <phoneticPr fontId="5" type="noConversion"/>
  </si>
  <si>
    <t>n</t>
    <phoneticPr fontId="5" type="noConversion"/>
  </si>
  <si>
    <t>Compute from global values</t>
    <phoneticPr fontId="5" type="noConversion"/>
  </si>
  <si>
    <t>Xij</t>
    <phoneticPr fontId="5" type="noConversion"/>
  </si>
  <si>
    <t>Seq</t>
    <phoneticPr fontId="5" type="noConversion"/>
  </si>
  <si>
    <t>Wt Pct</t>
    <phoneticPr fontId="5" type="noConversion"/>
  </si>
  <si>
    <t>Strength</t>
    <phoneticPr fontId="5" type="noConversion"/>
  </si>
  <si>
    <t>Among (SSA)</t>
    <phoneticPr fontId="5" type="noConversion"/>
  </si>
  <si>
    <t>Fcrit, U =</t>
    <phoneticPr fontId="5" type="noConversion"/>
  </si>
  <si>
    <t>Wt Pct</t>
    <phoneticPr fontId="5" type="noConversion"/>
  </si>
  <si>
    <t>Strength</t>
    <phoneticPr fontId="5" type="noConversion"/>
  </si>
  <si>
    <t>Grand Mean</t>
    <phoneticPr fontId="5" type="noConversion"/>
  </si>
  <si>
    <t># 15 pct wt</t>
    <phoneticPr fontId="5" type="noConversion"/>
  </si>
  <si>
    <t># 20 pct wt</t>
    <phoneticPr fontId="5" type="noConversion"/>
  </si>
  <si>
    <t># 25 pct wt</t>
    <phoneticPr fontId="5" type="noConversion"/>
  </si>
  <si>
    <t># 30 pct wt</t>
    <phoneticPr fontId="5" type="noConversion"/>
  </si>
  <si>
    <t># 35 pct wt</t>
    <phoneticPr fontId="5" type="noConversion"/>
  </si>
  <si>
    <t>Total # samples</t>
    <phoneticPr fontId="5" type="noConversion"/>
  </si>
  <si>
    <t>Test Sequence</t>
    <phoneticPr fontId="5" type="noConversion"/>
  </si>
  <si>
    <t>Cotton Weight Percent</t>
    <phoneticPr fontId="5" type="noConversion"/>
  </si>
  <si>
    <t>Cotton Weight Percentage</t>
    <phoneticPr fontId="5" type="noConversion"/>
  </si>
  <si>
    <t>Test Sequence</t>
    <phoneticPr fontId="5" type="noConversion"/>
  </si>
  <si>
    <t>Cotton Weight Percent</t>
    <phoneticPr fontId="5" type="noConversion"/>
  </si>
  <si>
    <t>Randomization Exercise</t>
    <phoneticPr fontId="5" type="noConversion"/>
  </si>
  <si>
    <t xml:space="preserve">    Obtain a random order of tests for five trials for each weighth of cotton.</t>
    <phoneticPr fontId="5" type="noConversion"/>
  </si>
  <si>
    <r>
      <t xml:space="preserve">data from D.C. Montgomery, </t>
    </r>
    <r>
      <rPr>
        <i/>
        <sz val="12"/>
        <rFont val="Arial"/>
      </rPr>
      <t>Design and Analysis of Experiments</t>
    </r>
    <r>
      <rPr>
        <sz val="12"/>
        <rFont val="Arial"/>
      </rPr>
      <t>, 5th ed., 2001, Wiley, New York</t>
    </r>
    <phoneticPr fontId="5" type="noConversion"/>
  </si>
  <si>
    <t>Assignment:</t>
    <phoneticPr fontId="5" type="noConversion"/>
  </si>
  <si>
    <t>Group</t>
    <phoneticPr fontId="5" type="noConversion"/>
  </si>
  <si>
    <t>Total</t>
    <phoneticPr fontId="5" type="noConversion"/>
  </si>
  <si>
    <t>Results of Tests:  data from Montgomery</t>
    <phoneticPr fontId="5" type="noConversion"/>
  </si>
  <si>
    <t>Measurement Protocol:</t>
    <phoneticPr fontId="5" type="noConversion"/>
  </si>
  <si>
    <t>Copy of RAND() values</t>
    <phoneticPr fontId="5" type="noConversion"/>
  </si>
  <si>
    <t>Generate random numbers here</t>
    <phoneticPr fontId="5" type="noConversion"/>
  </si>
  <si>
    <t>Sort by Random number</t>
    <phoneticPr fontId="5" type="noConversion"/>
  </si>
  <si>
    <t>Dynamic Work Area:</t>
    <phoneticPr fontId="5" type="noConversion"/>
  </si>
  <si>
    <t>Static Work Area:</t>
    <phoneticPr fontId="5" type="noConversion"/>
  </si>
  <si>
    <t>Copy and paste VALUES of random numbers</t>
    <phoneticPr fontId="5" type="noConversion"/>
  </si>
  <si>
    <r>
      <t xml:space="preserve">The Run ID is </t>
    </r>
    <r>
      <rPr>
        <i/>
        <sz val="10"/>
        <rFont val="Arial"/>
      </rPr>
      <t>not</t>
    </r>
    <r>
      <rPr>
        <sz val="10"/>
        <rFont val="Arial"/>
      </rPr>
      <t xml:space="preserve"> the order in which the tests are performed.</t>
    </r>
    <phoneticPr fontId="5" type="noConversion"/>
  </si>
  <si>
    <t>Using Excel to Randomize order of the tests</t>
    <phoneticPr fontId="5" type="noConversion"/>
  </si>
  <si>
    <t>Seq. No.</t>
    <phoneticPr fontId="5" type="noConversion"/>
  </si>
  <si>
    <t xml:space="preserve">     Experiment Run ID</t>
    <phoneticPr fontId="5" type="noConversion"/>
  </si>
  <si>
    <t>Run ID</t>
    <phoneticPr fontId="5" type="noConversion"/>
  </si>
  <si>
    <t>=RAND()</t>
    <phoneticPr fontId="5" type="noConversion"/>
  </si>
  <si>
    <t>such that the measurement order for the cotton weight percents is random</t>
    <phoneticPr fontId="5" type="noConversion"/>
  </si>
  <si>
    <t xml:space="preserve">Fill in the table for the measurement protocol (green shaded table) such that the </t>
    <phoneticPr fontId="5" type="noConversion"/>
  </si>
  <si>
    <t>Given:</t>
    <phoneticPr fontId="5" type="noConversion"/>
  </si>
  <si>
    <t>Goal:</t>
    <phoneticPr fontId="5" type="noConversion"/>
  </si>
  <si>
    <t>Procedure:</t>
    <phoneticPr fontId="5" type="noConversion"/>
  </si>
  <si>
    <t>Replicants:</t>
    <phoneticPr fontId="5" type="noConversion"/>
  </si>
  <si>
    <t>Cotton Weight Percent</t>
  </si>
  <si>
    <t>Cotton Weight Percent</t>
    <phoneticPr fontId="5" type="noConversion"/>
  </si>
  <si>
    <t xml:space="preserve">c = </t>
    <phoneticPr fontId="5" type="noConversion"/>
  </si>
  <si>
    <t>Source</t>
    <phoneticPr fontId="5" type="noConversion"/>
  </si>
  <si>
    <t>DOF</t>
    <phoneticPr fontId="5" type="noConversion"/>
  </si>
  <si>
    <t>Mean Square</t>
    <phoneticPr fontId="5" type="noConversion"/>
  </si>
  <si>
    <t>Sum of Squares</t>
    <phoneticPr fontId="5" type="noConversion"/>
  </si>
  <si>
    <t>Within (SSW)</t>
    <phoneticPr fontId="5" type="noConversion"/>
  </si>
  <si>
    <t>alpha</t>
    <phoneticPr fontId="5" type="noConversion"/>
  </si>
  <si>
    <t>F</t>
    <phoneticPr fontId="5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</si>
</sst>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3">
    <font>
      <sz val="10"/>
      <name val="Arial"/>
    </font>
    <font>
      <b/>
      <sz val="10"/>
      <name val="Arial"/>
    </font>
    <font>
      <i/>
      <sz val="10"/>
      <name val="Arial"/>
    </font>
    <font>
      <b/>
      <sz val="10"/>
      <name val="Arial"/>
    </font>
    <font>
      <b/>
      <sz val="10"/>
      <name val="Arial"/>
    </font>
    <font>
      <sz val="8"/>
      <name val="Arial"/>
    </font>
    <font>
      <sz val="16"/>
      <name val="Arial"/>
    </font>
    <font>
      <sz val="14"/>
      <name val="Arial"/>
    </font>
    <font>
      <b/>
      <sz val="16"/>
      <name val="Arial"/>
    </font>
    <font>
      <sz val="12"/>
      <name val="Arial"/>
    </font>
    <font>
      <i/>
      <sz val="12"/>
      <name val="Arial"/>
    </font>
    <font>
      <b/>
      <i/>
      <sz val="14"/>
      <name val="Arial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/>
    <xf numFmtId="0" fontId="6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8" xfId="0" applyFont="1" applyBorder="1"/>
    <xf numFmtId="0" fontId="6" fillId="0" borderId="1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0" fillId="2" borderId="2" xfId="0" applyFill="1" applyBorder="1"/>
    <xf numFmtId="0" fontId="7" fillId="0" borderId="2" xfId="0" applyFont="1" applyBorder="1"/>
    <xf numFmtId="0" fontId="7" fillId="2" borderId="0" xfId="0" applyFont="1" applyFill="1"/>
    <xf numFmtId="0" fontId="7" fillId="2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wrapText="1"/>
    </xf>
    <xf numFmtId="0" fontId="12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2" borderId="11" xfId="0" applyFill="1" applyBorder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0" fontId="0" fillId="4" borderId="2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3" fillId="0" borderId="0" xfId="0" applyFont="1"/>
    <xf numFmtId="0" fontId="3" fillId="4" borderId="0" xfId="0" applyFont="1" applyFill="1"/>
    <xf numFmtId="0" fontId="0" fillId="4" borderId="14" xfId="0" applyFill="1" applyBorder="1" applyAlignment="1">
      <alignment horizontal="center"/>
    </xf>
    <xf numFmtId="0" fontId="0" fillId="4" borderId="14" xfId="0" applyFill="1" applyBorder="1"/>
    <xf numFmtId="0" fontId="0" fillId="4" borderId="12" xfId="0" applyFill="1" applyBorder="1" applyAlignment="1">
      <alignment horizontal="center" wrapText="1"/>
    </xf>
    <xf numFmtId="0" fontId="0" fillId="4" borderId="13" xfId="0" applyFill="1" applyBorder="1"/>
    <xf numFmtId="0" fontId="0" fillId="4" borderId="8" xfId="0" applyFill="1" applyBorder="1"/>
    <xf numFmtId="0" fontId="0" fillId="3" borderId="0" xfId="0" applyFill="1" applyAlignment="1">
      <alignment horizontal="center"/>
    </xf>
    <xf numFmtId="0" fontId="3" fillId="3" borderId="0" xfId="0" applyFont="1" applyFill="1"/>
    <xf numFmtId="0" fontId="0" fillId="3" borderId="2" xfId="0" applyFill="1" applyBorder="1" applyAlignment="1">
      <alignment horizontal="center" wrapText="1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2" xfId="0" quotePrefix="1" applyFill="1" applyBorder="1"/>
    <xf numFmtId="0" fontId="0" fillId="6" borderId="2" xfId="0" applyFill="1" applyBorder="1" applyAlignment="1">
      <alignment horizontal="center" wrapText="1"/>
    </xf>
    <xf numFmtId="0" fontId="0" fillId="5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J33"/>
  <sheetViews>
    <sheetView workbookViewId="0">
      <selection activeCell="I9" sqref="I9"/>
    </sheetView>
  </sheetViews>
  <sheetFormatPr baseColWidth="10" defaultRowHeight="12"/>
  <cols>
    <col min="1" max="1" width="16" customWidth="1"/>
    <col min="2" max="6" width="7.83203125" customWidth="1"/>
    <col min="7" max="7" width="7.1640625" customWidth="1"/>
    <col min="8" max="8" width="14.6640625" customWidth="1"/>
    <col min="9" max="9" width="13" customWidth="1"/>
    <col min="10" max="10" width="14.33203125" customWidth="1"/>
  </cols>
  <sheetData>
    <row r="1" spans="1:10" ht="18">
      <c r="A1" s="18" t="s">
        <v>43</v>
      </c>
    </row>
    <row r="2" spans="1:10" ht="15">
      <c r="B2" s="19" t="s">
        <v>45</v>
      </c>
    </row>
    <row r="4" spans="1:10" ht="17">
      <c r="A4" s="20" t="s">
        <v>46</v>
      </c>
    </row>
    <row r="5" spans="1:10" ht="15">
      <c r="A5" s="19" t="s">
        <v>44</v>
      </c>
    </row>
    <row r="8" spans="1:10" ht="54">
      <c r="A8" s="3" t="s">
        <v>40</v>
      </c>
      <c r="B8" s="4" t="s">
        <v>60</v>
      </c>
      <c r="C8" s="4"/>
      <c r="D8" s="4"/>
      <c r="E8" s="4"/>
      <c r="F8" s="4"/>
      <c r="G8" s="5"/>
      <c r="H8" s="6" t="s">
        <v>41</v>
      </c>
      <c r="I8" s="6" t="s">
        <v>61</v>
      </c>
      <c r="J8" s="6" t="s">
        <v>42</v>
      </c>
    </row>
    <row r="9" spans="1:10" ht="22" customHeight="1">
      <c r="A9" s="9">
        <v>15</v>
      </c>
      <c r="B9" s="11">
        <v>1</v>
      </c>
      <c r="C9" s="12">
        <v>2</v>
      </c>
      <c r="D9" s="12">
        <v>3</v>
      </c>
      <c r="E9" s="12">
        <v>4</v>
      </c>
      <c r="F9" s="12">
        <v>5</v>
      </c>
      <c r="G9" s="5"/>
      <c r="H9" s="14">
        <v>1</v>
      </c>
      <c r="I9" s="15"/>
      <c r="J9" s="15"/>
    </row>
    <row r="10" spans="1:10" ht="22" customHeight="1">
      <c r="A10" s="10">
        <v>20</v>
      </c>
      <c r="B10" s="13">
        <v>6</v>
      </c>
      <c r="C10" s="7">
        <v>7</v>
      </c>
      <c r="D10" s="7">
        <v>8</v>
      </c>
      <c r="E10" s="7">
        <v>9</v>
      </c>
      <c r="F10" s="7">
        <v>10</v>
      </c>
      <c r="G10" s="5"/>
      <c r="H10" s="16">
        <v>2</v>
      </c>
      <c r="I10" s="7"/>
      <c r="J10" s="7"/>
    </row>
    <row r="11" spans="1:10" ht="22" customHeight="1">
      <c r="A11" s="10">
        <v>25</v>
      </c>
      <c r="B11" s="8">
        <v>11</v>
      </c>
      <c r="C11" s="7">
        <v>12</v>
      </c>
      <c r="D11" s="7">
        <v>13</v>
      </c>
      <c r="E11" s="7">
        <v>14</v>
      </c>
      <c r="F11" s="7">
        <v>15</v>
      </c>
      <c r="G11" s="5"/>
      <c r="H11" s="16">
        <v>3</v>
      </c>
      <c r="I11" s="7"/>
      <c r="J11" s="7"/>
    </row>
    <row r="12" spans="1:10" ht="22" customHeight="1">
      <c r="A12" s="10">
        <v>30</v>
      </c>
      <c r="B12" s="8">
        <v>16</v>
      </c>
      <c r="C12" s="7">
        <v>17</v>
      </c>
      <c r="D12" s="7">
        <v>18</v>
      </c>
      <c r="E12" s="7">
        <v>19</v>
      </c>
      <c r="F12" s="7">
        <v>20</v>
      </c>
      <c r="G12" s="5"/>
      <c r="H12" s="16">
        <v>4</v>
      </c>
      <c r="I12" s="7"/>
      <c r="J12" s="7"/>
    </row>
    <row r="13" spans="1:10" ht="22" customHeight="1">
      <c r="A13" s="10">
        <v>35</v>
      </c>
      <c r="B13" s="8">
        <v>21</v>
      </c>
      <c r="C13" s="7">
        <v>22</v>
      </c>
      <c r="D13" s="7">
        <v>23</v>
      </c>
      <c r="E13" s="7">
        <v>24</v>
      </c>
      <c r="F13" s="7">
        <v>25</v>
      </c>
      <c r="G13" s="5"/>
      <c r="H13" s="16">
        <v>5</v>
      </c>
      <c r="I13" s="7"/>
      <c r="J13" s="7"/>
    </row>
    <row r="14" spans="1:10" ht="22" customHeight="1">
      <c r="A14" s="5"/>
      <c r="B14" s="5"/>
      <c r="C14" s="5"/>
      <c r="D14" s="5"/>
      <c r="E14" s="5"/>
      <c r="F14" s="5"/>
      <c r="G14" s="5"/>
      <c r="H14" s="16">
        <v>6</v>
      </c>
      <c r="I14" s="7"/>
      <c r="J14" s="7"/>
    </row>
    <row r="15" spans="1:10" ht="22" customHeight="1">
      <c r="A15" s="5"/>
      <c r="B15" s="5"/>
      <c r="C15" s="5"/>
      <c r="D15" s="5"/>
      <c r="E15" s="5"/>
      <c r="F15" s="5"/>
      <c r="G15" s="5"/>
      <c r="H15" s="16">
        <v>7</v>
      </c>
      <c r="I15" s="7"/>
      <c r="J15" s="7"/>
    </row>
    <row r="16" spans="1:10" ht="22" customHeight="1">
      <c r="A16" s="5"/>
      <c r="B16" s="5"/>
      <c r="C16" s="5"/>
      <c r="D16" s="5"/>
      <c r="E16" s="5"/>
      <c r="F16" s="5"/>
      <c r="G16" s="5"/>
      <c r="H16" s="16">
        <v>8</v>
      </c>
      <c r="I16" s="7"/>
      <c r="J16" s="7"/>
    </row>
    <row r="17" spans="1:10" ht="22" customHeight="1">
      <c r="A17" s="5"/>
      <c r="B17" s="5"/>
      <c r="C17" s="5"/>
      <c r="D17" s="5"/>
      <c r="E17" s="5"/>
      <c r="F17" s="5"/>
      <c r="G17" s="5"/>
      <c r="H17" s="16">
        <v>9</v>
      </c>
      <c r="I17" s="7"/>
      <c r="J17" s="7"/>
    </row>
    <row r="18" spans="1:10" ht="22" customHeight="1">
      <c r="A18" s="5"/>
      <c r="B18" s="5"/>
      <c r="C18" s="5"/>
      <c r="D18" s="5"/>
      <c r="E18" s="5"/>
      <c r="F18" s="5"/>
      <c r="G18" s="5"/>
      <c r="H18" s="16">
        <v>10</v>
      </c>
      <c r="I18" s="7"/>
      <c r="J18" s="7"/>
    </row>
    <row r="19" spans="1:10" ht="22" customHeight="1">
      <c r="A19" s="5"/>
      <c r="B19" s="5"/>
      <c r="C19" s="5"/>
      <c r="D19" s="5"/>
      <c r="E19" s="5"/>
      <c r="F19" s="5"/>
      <c r="G19" s="5"/>
      <c r="H19" s="16">
        <v>11</v>
      </c>
      <c r="I19" s="7"/>
      <c r="J19" s="7"/>
    </row>
    <row r="20" spans="1:10" ht="22" customHeight="1">
      <c r="A20" s="5"/>
      <c r="B20" s="5"/>
      <c r="C20" s="5"/>
      <c r="D20" s="5"/>
      <c r="E20" s="5"/>
      <c r="F20" s="5"/>
      <c r="G20" s="5"/>
      <c r="H20" s="16">
        <v>12</v>
      </c>
      <c r="I20" s="7"/>
      <c r="J20" s="7"/>
    </row>
    <row r="21" spans="1:10" ht="22" customHeight="1">
      <c r="A21" s="5"/>
      <c r="B21" s="5"/>
      <c r="C21" s="5"/>
      <c r="D21" s="5"/>
      <c r="E21" s="5"/>
      <c r="F21" s="5"/>
      <c r="G21" s="5"/>
      <c r="H21" s="16">
        <v>13</v>
      </c>
      <c r="I21" s="7"/>
      <c r="J21" s="7"/>
    </row>
    <row r="22" spans="1:10" ht="22" customHeight="1">
      <c r="A22" s="5"/>
      <c r="B22" s="5"/>
      <c r="C22" s="5"/>
      <c r="D22" s="5"/>
      <c r="E22" s="5"/>
      <c r="F22" s="5"/>
      <c r="G22" s="5"/>
      <c r="H22" s="16">
        <v>14</v>
      </c>
      <c r="I22" s="7"/>
      <c r="J22" s="7"/>
    </row>
    <row r="23" spans="1:10" ht="22" customHeight="1">
      <c r="A23" s="5"/>
      <c r="B23" s="5"/>
      <c r="C23" s="5"/>
      <c r="D23" s="5"/>
      <c r="E23" s="5"/>
      <c r="F23" s="5"/>
      <c r="G23" s="5"/>
      <c r="H23" s="16">
        <v>15</v>
      </c>
      <c r="I23" s="7"/>
      <c r="J23" s="7"/>
    </row>
    <row r="24" spans="1:10" ht="22" customHeight="1">
      <c r="A24" s="5"/>
      <c r="B24" s="5"/>
      <c r="C24" s="5"/>
      <c r="D24" s="5"/>
      <c r="E24" s="5"/>
      <c r="F24" s="5"/>
      <c r="G24" s="5"/>
      <c r="H24" s="16">
        <v>16</v>
      </c>
      <c r="I24" s="7"/>
      <c r="J24" s="7"/>
    </row>
    <row r="25" spans="1:10" ht="22" customHeight="1">
      <c r="A25" s="5"/>
      <c r="B25" s="5"/>
      <c r="C25" s="5"/>
      <c r="D25" s="5"/>
      <c r="E25" s="5"/>
      <c r="F25" s="5"/>
      <c r="G25" s="5"/>
      <c r="H25" s="16">
        <v>17</v>
      </c>
      <c r="I25" s="7"/>
      <c r="J25" s="7"/>
    </row>
    <row r="26" spans="1:10" ht="22" customHeight="1">
      <c r="A26" s="5"/>
      <c r="B26" s="5"/>
      <c r="C26" s="5"/>
      <c r="D26" s="5"/>
      <c r="E26" s="5"/>
      <c r="F26" s="5"/>
      <c r="G26" s="5"/>
      <c r="H26" s="16">
        <v>18</v>
      </c>
      <c r="I26" s="7"/>
      <c r="J26" s="7"/>
    </row>
    <row r="27" spans="1:10" ht="22" customHeight="1">
      <c r="A27" s="5"/>
      <c r="B27" s="5"/>
      <c r="C27" s="5"/>
      <c r="D27" s="5"/>
      <c r="E27" s="5"/>
      <c r="F27" s="5"/>
      <c r="G27" s="5"/>
      <c r="H27" s="16">
        <v>19</v>
      </c>
      <c r="I27" s="7"/>
      <c r="J27" s="7"/>
    </row>
    <row r="28" spans="1:10" ht="22" customHeight="1">
      <c r="A28" s="5"/>
      <c r="B28" s="5"/>
      <c r="C28" s="5"/>
      <c r="D28" s="5"/>
      <c r="E28" s="5"/>
      <c r="F28" s="5"/>
      <c r="G28" s="5"/>
      <c r="H28" s="16">
        <v>20</v>
      </c>
      <c r="I28" s="7"/>
      <c r="J28" s="7"/>
    </row>
    <row r="29" spans="1:10" ht="22" customHeight="1">
      <c r="A29" s="5"/>
      <c r="B29" s="5"/>
      <c r="C29" s="5"/>
      <c r="D29" s="5"/>
      <c r="E29" s="5"/>
      <c r="F29" s="5"/>
      <c r="G29" s="5"/>
      <c r="H29" s="16">
        <v>21</v>
      </c>
      <c r="I29" s="7"/>
      <c r="J29" s="7"/>
    </row>
    <row r="30" spans="1:10" ht="22" customHeight="1">
      <c r="A30" s="5"/>
      <c r="B30" s="5"/>
      <c r="C30" s="5"/>
      <c r="D30" s="5"/>
      <c r="E30" s="5"/>
      <c r="F30" s="5"/>
      <c r="G30" s="5"/>
      <c r="H30" s="16">
        <v>22</v>
      </c>
      <c r="I30" s="7"/>
      <c r="J30" s="7"/>
    </row>
    <row r="31" spans="1:10" ht="22" customHeight="1">
      <c r="A31" s="5"/>
      <c r="B31" s="5"/>
      <c r="C31" s="5"/>
      <c r="D31" s="5"/>
      <c r="E31" s="5"/>
      <c r="F31" s="5"/>
      <c r="G31" s="5"/>
      <c r="H31" s="16">
        <v>23</v>
      </c>
      <c r="I31" s="7"/>
      <c r="J31" s="7"/>
    </row>
    <row r="32" spans="1:10" ht="22" customHeight="1">
      <c r="A32" s="5"/>
      <c r="B32" s="5"/>
      <c r="C32" s="5"/>
      <c r="D32" s="5"/>
      <c r="E32" s="5"/>
      <c r="F32" s="5"/>
      <c r="G32" s="5"/>
      <c r="H32" s="16">
        <v>24</v>
      </c>
      <c r="I32" s="7"/>
      <c r="J32" s="7"/>
    </row>
    <row r="33" spans="1:10" ht="22" customHeight="1">
      <c r="A33" s="5"/>
      <c r="B33" s="5"/>
      <c r="C33" s="5"/>
      <c r="D33" s="5"/>
      <c r="E33" s="5"/>
      <c r="F33" s="5"/>
      <c r="G33" s="5"/>
      <c r="H33" s="16">
        <v>25</v>
      </c>
      <c r="I33" s="7"/>
      <c r="J33" s="7"/>
    </row>
  </sheetData>
  <phoneticPr fontId="5" type="noConversion"/>
  <pageMargins left="0.75" right="0.75" top="1" bottom="1" header="0.5" footer="0.5"/>
  <headerFooter>
    <oddHeader>&amp;LME 488&amp;R&amp;D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R47"/>
  <sheetViews>
    <sheetView tabSelected="1" workbookViewId="0">
      <selection activeCell="C17" sqref="C17"/>
    </sheetView>
  </sheetViews>
  <sheetFormatPr baseColWidth="10" defaultRowHeight="12"/>
  <cols>
    <col min="1" max="1" width="6.5" customWidth="1"/>
    <col min="2" max="2" width="2.6640625" customWidth="1"/>
    <col min="3" max="4" width="7.5" customWidth="1"/>
    <col min="5" max="5" width="5.5" customWidth="1"/>
    <col min="6" max="6" width="8.83203125" customWidth="1"/>
    <col min="7" max="8" width="7.33203125" customWidth="1"/>
    <col min="9" max="9" width="5.33203125" customWidth="1"/>
    <col min="10" max="10" width="6.83203125" customWidth="1"/>
    <col min="11" max="11" width="7.5" customWidth="1"/>
    <col min="12" max="12" width="8.83203125" customWidth="1"/>
    <col min="13" max="13" width="4" customWidth="1"/>
    <col min="14" max="14" width="4.1640625" customWidth="1"/>
    <col min="15" max="15" width="8.5" customWidth="1"/>
    <col min="18" max="18" width="4.6640625" customWidth="1"/>
  </cols>
  <sheetData>
    <row r="1" spans="1:3" ht="15">
      <c r="A1" s="29" t="s">
        <v>58</v>
      </c>
    </row>
    <row r="3" spans="1:3">
      <c r="A3" s="46" t="s">
        <v>65</v>
      </c>
      <c r="B3" t="s">
        <v>5</v>
      </c>
    </row>
    <row r="4" spans="1:3">
      <c r="A4" s="46"/>
      <c r="B4" t="s">
        <v>6</v>
      </c>
    </row>
    <row r="5" spans="1:3">
      <c r="B5" t="s">
        <v>57</v>
      </c>
    </row>
    <row r="7" spans="1:3">
      <c r="A7" s="46" t="s">
        <v>66</v>
      </c>
      <c r="B7" t="s">
        <v>64</v>
      </c>
    </row>
    <row r="8" spans="1:3">
      <c r="B8" t="s">
        <v>63</v>
      </c>
    </row>
    <row r="10" spans="1:3">
      <c r="A10" s="46" t="s">
        <v>67</v>
      </c>
    </row>
    <row r="11" spans="1:3">
      <c r="B11">
        <v>1</v>
      </c>
      <c r="C11" t="s">
        <v>10</v>
      </c>
    </row>
    <row r="12" spans="1:3">
      <c r="B12">
        <v>2</v>
      </c>
      <c r="C12" t="s">
        <v>12</v>
      </c>
    </row>
    <row r="13" spans="1:3">
      <c r="B13">
        <v>3</v>
      </c>
      <c r="C13" t="s">
        <v>11</v>
      </c>
    </row>
    <row r="14" spans="1:3">
      <c r="C14" t="s">
        <v>3</v>
      </c>
    </row>
    <row r="15" spans="1:3">
      <c r="B15">
        <v>4</v>
      </c>
      <c r="C15" t="s">
        <v>1</v>
      </c>
    </row>
    <row r="16" spans="1:3">
      <c r="C16" t="s">
        <v>2</v>
      </c>
    </row>
    <row r="17" spans="2:18">
      <c r="B17">
        <v>5</v>
      </c>
      <c r="C17" t="s">
        <v>0</v>
      </c>
    </row>
    <row r="19" spans="2:18">
      <c r="J19" s="56" t="s">
        <v>54</v>
      </c>
      <c r="K19" s="57"/>
      <c r="L19" s="57"/>
      <c r="M19" s="57"/>
      <c r="O19" s="59" t="s">
        <v>55</v>
      </c>
      <c r="P19" s="60"/>
      <c r="Q19" s="60"/>
      <c r="R19" s="60"/>
    </row>
    <row r="20" spans="2:18">
      <c r="J20" s="57" t="s">
        <v>52</v>
      </c>
      <c r="K20" s="57"/>
      <c r="L20" s="57"/>
      <c r="M20" s="57"/>
      <c r="O20" s="60" t="s">
        <v>56</v>
      </c>
      <c r="P20" s="60"/>
      <c r="Q20" s="60"/>
      <c r="R20" s="60"/>
    </row>
    <row r="21" spans="2:18">
      <c r="C21" s="54" t="s">
        <v>68</v>
      </c>
      <c r="D21" s="54"/>
      <c r="F21" s="47" t="s">
        <v>50</v>
      </c>
      <c r="G21" s="43"/>
      <c r="H21" s="43"/>
      <c r="J21" s="57" t="s">
        <v>4</v>
      </c>
      <c r="K21" s="57"/>
      <c r="L21" s="57"/>
      <c r="M21" s="57"/>
      <c r="O21" s="60" t="s">
        <v>53</v>
      </c>
      <c r="P21" s="60"/>
      <c r="Q21" s="60"/>
      <c r="R21" s="60"/>
    </row>
    <row r="22" spans="2:18" ht="36">
      <c r="C22" s="55" t="s">
        <v>7</v>
      </c>
      <c r="D22" s="55" t="s">
        <v>70</v>
      </c>
      <c r="F22" s="44" t="s">
        <v>38</v>
      </c>
      <c r="G22" s="50" t="s">
        <v>8</v>
      </c>
      <c r="H22" s="44" t="s">
        <v>39</v>
      </c>
      <c r="J22" s="62" t="s">
        <v>9</v>
      </c>
      <c r="K22" s="62" t="s">
        <v>69</v>
      </c>
      <c r="L22" s="63" t="s">
        <v>62</v>
      </c>
      <c r="M22" s="65"/>
      <c r="O22" s="64" t="s">
        <v>9</v>
      </c>
      <c r="P22" s="64" t="s">
        <v>69</v>
      </c>
      <c r="Q22" s="64" t="s">
        <v>51</v>
      </c>
      <c r="R22" s="60"/>
    </row>
    <row r="23" spans="2:18">
      <c r="C23" s="53">
        <v>1</v>
      </c>
      <c r="D23" s="53">
        <v>15</v>
      </c>
      <c r="F23" s="45">
        <v>1</v>
      </c>
      <c r="G23" s="51"/>
      <c r="H23" s="43"/>
      <c r="J23" s="58">
        <v>1</v>
      </c>
      <c r="K23" s="58">
        <v>15</v>
      </c>
      <c r="L23" s="57">
        <f ca="1">RAND()</f>
        <v>0.29292264108516974</v>
      </c>
      <c r="M23" s="57"/>
      <c r="O23" s="61">
        <v>24</v>
      </c>
      <c r="P23" s="61">
        <v>35</v>
      </c>
      <c r="Q23" s="61">
        <v>8.0523701678430371E-2</v>
      </c>
      <c r="R23" s="60"/>
    </row>
    <row r="24" spans="2:18">
      <c r="C24" s="53">
        <v>2</v>
      </c>
      <c r="D24" s="53">
        <v>15</v>
      </c>
      <c r="F24" s="48">
        <v>2</v>
      </c>
      <c r="G24" s="52"/>
      <c r="H24" s="49"/>
      <c r="J24" s="58">
        <v>2</v>
      </c>
      <c r="K24" s="58">
        <v>15</v>
      </c>
      <c r="L24" s="57">
        <f t="shared" ref="L24:L47" ca="1" si="0">RAND()</f>
        <v>0.37106211392529076</v>
      </c>
      <c r="M24" s="57"/>
      <c r="O24" s="61">
        <v>23</v>
      </c>
      <c r="P24" s="61">
        <v>35</v>
      </c>
      <c r="Q24" s="61">
        <v>0.18363394343759865</v>
      </c>
      <c r="R24" s="60"/>
    </row>
    <row r="25" spans="2:18">
      <c r="C25" s="53">
        <v>3</v>
      </c>
      <c r="D25" s="53">
        <v>15</v>
      </c>
      <c r="F25" s="48">
        <v>3</v>
      </c>
      <c r="G25" s="52"/>
      <c r="H25" s="49"/>
      <c r="J25" s="58">
        <v>3</v>
      </c>
      <c r="K25" s="58">
        <v>15</v>
      </c>
      <c r="L25" s="57">
        <f t="shared" ca="1" si="0"/>
        <v>0.19101253861572332</v>
      </c>
      <c r="M25" s="57"/>
      <c r="O25" s="61">
        <v>5</v>
      </c>
      <c r="P25" s="61">
        <v>15</v>
      </c>
      <c r="Q25" s="61">
        <v>0.34253184984754625</v>
      </c>
      <c r="R25" s="60"/>
    </row>
    <row r="26" spans="2:18">
      <c r="C26" s="53">
        <v>4</v>
      </c>
      <c r="D26" s="53">
        <v>15</v>
      </c>
      <c r="F26" s="48">
        <v>4</v>
      </c>
      <c r="G26" s="52"/>
      <c r="H26" s="49"/>
      <c r="J26" s="58">
        <v>4</v>
      </c>
      <c r="K26" s="58">
        <v>15</v>
      </c>
      <c r="L26" s="57">
        <f t="shared" ca="1" si="0"/>
        <v>0.96232581474941981</v>
      </c>
      <c r="M26" s="57"/>
      <c r="O26" s="61">
        <v>19</v>
      </c>
      <c r="P26" s="61">
        <v>30</v>
      </c>
      <c r="Q26" s="61">
        <v>0.34276433670402184</v>
      </c>
      <c r="R26" s="60"/>
    </row>
    <row r="27" spans="2:18">
      <c r="C27" s="53">
        <v>5</v>
      </c>
      <c r="D27" s="53">
        <v>15</v>
      </c>
      <c r="F27" s="48">
        <v>5</v>
      </c>
      <c r="G27" s="52"/>
      <c r="H27" s="49"/>
      <c r="J27" s="58">
        <v>5</v>
      </c>
      <c r="K27" s="58">
        <v>15</v>
      </c>
      <c r="L27" s="57">
        <f t="shared" ca="1" si="0"/>
        <v>0.37063654632675025</v>
      </c>
      <c r="M27" s="57"/>
      <c r="O27" s="61">
        <v>6</v>
      </c>
      <c r="P27" s="61">
        <v>20</v>
      </c>
      <c r="Q27" s="61">
        <v>0.36708611589529028</v>
      </c>
      <c r="R27" s="60"/>
    </row>
    <row r="28" spans="2:18">
      <c r="C28" s="53">
        <v>6</v>
      </c>
      <c r="D28" s="53">
        <v>20</v>
      </c>
      <c r="F28" s="48">
        <v>6</v>
      </c>
      <c r="G28" s="52"/>
      <c r="H28" s="49"/>
      <c r="J28" s="58">
        <v>6</v>
      </c>
      <c r="K28" s="58">
        <v>20</v>
      </c>
      <c r="L28" s="57">
        <f t="shared" ca="1" si="0"/>
        <v>0.86449227694174624</v>
      </c>
      <c r="M28" s="57"/>
      <c r="O28" s="61">
        <v>20</v>
      </c>
      <c r="P28" s="61">
        <v>30</v>
      </c>
      <c r="Q28" s="61">
        <v>0.46650469745509326</v>
      </c>
      <c r="R28" s="60"/>
    </row>
    <row r="29" spans="2:18">
      <c r="C29" s="53">
        <v>7</v>
      </c>
      <c r="D29" s="53">
        <v>20</v>
      </c>
      <c r="F29" s="48">
        <v>7</v>
      </c>
      <c r="G29" s="52"/>
      <c r="H29" s="49"/>
      <c r="J29" s="58">
        <v>7</v>
      </c>
      <c r="K29" s="58">
        <v>20</v>
      </c>
      <c r="L29" s="57">
        <f t="shared" ca="1" si="0"/>
        <v>0.56585793591420952</v>
      </c>
      <c r="M29" s="57"/>
      <c r="O29" s="61">
        <v>15</v>
      </c>
      <c r="P29" s="61">
        <v>25</v>
      </c>
      <c r="Q29" s="61">
        <v>0.51946566079277545</v>
      </c>
      <c r="R29" s="60"/>
    </row>
    <row r="30" spans="2:18">
      <c r="C30" s="53">
        <v>8</v>
      </c>
      <c r="D30" s="53">
        <v>20</v>
      </c>
      <c r="F30" s="48">
        <v>8</v>
      </c>
      <c r="G30" s="52"/>
      <c r="H30" s="49"/>
      <c r="J30" s="58">
        <v>8</v>
      </c>
      <c r="K30" s="58">
        <v>20</v>
      </c>
      <c r="L30" s="57">
        <f t="shared" ca="1" si="0"/>
        <v>0.67126331352301349</v>
      </c>
      <c r="M30" s="57"/>
      <c r="O30" s="61">
        <v>18</v>
      </c>
      <c r="P30" s="61">
        <v>30</v>
      </c>
      <c r="Q30" s="61">
        <v>0.56578418337994663</v>
      </c>
      <c r="R30" s="60"/>
    </row>
    <row r="31" spans="2:18">
      <c r="C31" s="53">
        <v>9</v>
      </c>
      <c r="D31" s="53">
        <v>20</v>
      </c>
      <c r="F31" s="48">
        <v>9</v>
      </c>
      <c r="G31" s="52"/>
      <c r="H31" s="49"/>
      <c r="J31" s="58">
        <v>9</v>
      </c>
      <c r="K31" s="58">
        <v>20</v>
      </c>
      <c r="L31" s="57">
        <f t="shared" ca="1" si="0"/>
        <v>0.70337263640340097</v>
      </c>
      <c r="M31" s="57"/>
      <c r="O31" s="61">
        <v>13</v>
      </c>
      <c r="P31" s="61">
        <v>25</v>
      </c>
      <c r="Q31" s="61">
        <v>0.59617676695597766</v>
      </c>
      <c r="R31" s="60"/>
    </row>
    <row r="32" spans="2:18">
      <c r="C32" s="53">
        <v>10</v>
      </c>
      <c r="D32" s="53">
        <v>20</v>
      </c>
      <c r="F32" s="48">
        <v>10</v>
      </c>
      <c r="G32" s="52"/>
      <c r="H32" s="49"/>
      <c r="J32" s="58">
        <v>10</v>
      </c>
      <c r="K32" s="58">
        <v>20</v>
      </c>
      <c r="L32" s="57">
        <f t="shared" ca="1" si="0"/>
        <v>0.47193737453198992</v>
      </c>
      <c r="M32" s="57"/>
      <c r="O32" s="61">
        <v>21</v>
      </c>
      <c r="P32" s="61">
        <v>35</v>
      </c>
      <c r="Q32" s="61">
        <v>0.68493404257242219</v>
      </c>
      <c r="R32" s="60"/>
    </row>
    <row r="33" spans="3:18">
      <c r="C33" s="53">
        <v>11</v>
      </c>
      <c r="D33" s="53">
        <v>25</v>
      </c>
      <c r="F33" s="48">
        <v>11</v>
      </c>
      <c r="G33" s="52"/>
      <c r="H33" s="49"/>
      <c r="J33" s="58">
        <v>11</v>
      </c>
      <c r="K33" s="58">
        <v>25</v>
      </c>
      <c r="L33" s="57">
        <f t="shared" ca="1" si="0"/>
        <v>0.56871233452966408</v>
      </c>
      <c r="M33" s="57"/>
      <c r="O33" s="61">
        <v>9</v>
      </c>
      <c r="P33" s="61">
        <v>20</v>
      </c>
      <c r="Q33" s="61">
        <v>0.76109300167809124</v>
      </c>
      <c r="R33" s="60"/>
    </row>
    <row r="34" spans="3:18">
      <c r="C34" s="53">
        <v>12</v>
      </c>
      <c r="D34" s="53">
        <v>25</v>
      </c>
      <c r="F34" s="48">
        <v>12</v>
      </c>
      <c r="G34" s="52"/>
      <c r="H34" s="49"/>
      <c r="J34" s="58">
        <v>12</v>
      </c>
      <c r="K34" s="58">
        <v>25</v>
      </c>
      <c r="L34" s="57">
        <f t="shared" ca="1" si="0"/>
        <v>0.66759225725581928</v>
      </c>
      <c r="M34" s="57"/>
      <c r="O34" s="61">
        <v>4</v>
      </c>
      <c r="P34" s="61">
        <v>15</v>
      </c>
      <c r="Q34" s="61">
        <v>0.79066807918934501</v>
      </c>
      <c r="R34" s="60"/>
    </row>
    <row r="35" spans="3:18">
      <c r="C35" s="53">
        <v>13</v>
      </c>
      <c r="D35" s="53">
        <v>25</v>
      </c>
      <c r="F35" s="48">
        <v>13</v>
      </c>
      <c r="G35" s="52"/>
      <c r="H35" s="49"/>
      <c r="J35" s="58">
        <v>13</v>
      </c>
      <c r="K35" s="58">
        <v>25</v>
      </c>
      <c r="L35" s="57">
        <f t="shared" ca="1" si="0"/>
        <v>0.84776074150249769</v>
      </c>
      <c r="M35" s="57"/>
      <c r="O35" s="61">
        <v>3</v>
      </c>
      <c r="P35" s="61">
        <v>15</v>
      </c>
      <c r="Q35" s="61">
        <v>0.83661963445501897</v>
      </c>
      <c r="R35" s="60"/>
    </row>
    <row r="36" spans="3:18">
      <c r="C36" s="53">
        <v>14</v>
      </c>
      <c r="D36" s="53">
        <v>25</v>
      </c>
      <c r="F36" s="48">
        <v>14</v>
      </c>
      <c r="G36" s="52"/>
      <c r="H36" s="49"/>
      <c r="J36" s="58">
        <v>14</v>
      </c>
      <c r="K36" s="58">
        <v>25</v>
      </c>
      <c r="L36" s="57">
        <f t="shared" ca="1" si="0"/>
        <v>0.17437114456060954</v>
      </c>
      <c r="M36" s="57"/>
      <c r="O36" s="61">
        <v>17</v>
      </c>
      <c r="P36" s="61">
        <v>30</v>
      </c>
      <c r="Q36" s="61">
        <v>0.83779617494474223</v>
      </c>
      <c r="R36" s="60"/>
    </row>
    <row r="37" spans="3:18">
      <c r="C37" s="53">
        <v>15</v>
      </c>
      <c r="D37" s="53">
        <v>25</v>
      </c>
      <c r="F37" s="48">
        <v>15</v>
      </c>
      <c r="G37" s="52"/>
      <c r="H37" s="49"/>
      <c r="J37" s="58">
        <v>15</v>
      </c>
      <c r="K37" s="58">
        <v>25</v>
      </c>
      <c r="L37" s="57">
        <f t="shared" ca="1" si="0"/>
        <v>5.1280559593578801E-2</v>
      </c>
      <c r="M37" s="57"/>
      <c r="O37" s="61">
        <v>22</v>
      </c>
      <c r="P37" s="61">
        <v>35</v>
      </c>
      <c r="Q37" s="61">
        <v>0.84794501796477562</v>
      </c>
      <c r="R37" s="60"/>
    </row>
    <row r="38" spans="3:18">
      <c r="C38" s="53">
        <v>16</v>
      </c>
      <c r="D38" s="53">
        <v>30</v>
      </c>
      <c r="F38" s="48">
        <v>16</v>
      </c>
      <c r="G38" s="52"/>
      <c r="H38" s="49"/>
      <c r="J38" s="58">
        <v>16</v>
      </c>
      <c r="K38" s="58">
        <v>30</v>
      </c>
      <c r="L38" s="57">
        <f t="shared" ca="1" si="0"/>
        <v>0.47870563218293682</v>
      </c>
      <c r="M38" s="57"/>
      <c r="O38" s="61">
        <v>10</v>
      </c>
      <c r="P38" s="61">
        <v>20</v>
      </c>
      <c r="Q38" s="61">
        <v>0.86181896831840277</v>
      </c>
      <c r="R38" s="60"/>
    </row>
    <row r="39" spans="3:18">
      <c r="C39" s="53">
        <v>17</v>
      </c>
      <c r="D39" s="53">
        <v>30</v>
      </c>
      <c r="F39" s="48">
        <v>17</v>
      </c>
      <c r="G39" s="52"/>
      <c r="H39" s="49"/>
      <c r="J39" s="58">
        <v>17</v>
      </c>
      <c r="K39" s="58">
        <v>30</v>
      </c>
      <c r="L39" s="57">
        <f t="shared" ca="1" si="0"/>
        <v>0.36649412125734671</v>
      </c>
      <c r="M39" s="57"/>
      <c r="O39" s="61">
        <v>1</v>
      </c>
      <c r="P39" s="61">
        <v>15</v>
      </c>
      <c r="Q39" s="61">
        <v>0.87612598510713724</v>
      </c>
      <c r="R39" s="60"/>
    </row>
    <row r="40" spans="3:18">
      <c r="C40" s="53">
        <v>18</v>
      </c>
      <c r="D40" s="53">
        <v>30</v>
      </c>
      <c r="F40" s="48">
        <v>18</v>
      </c>
      <c r="G40" s="52"/>
      <c r="H40" s="49"/>
      <c r="J40" s="58">
        <v>18</v>
      </c>
      <c r="K40" s="58">
        <v>30</v>
      </c>
      <c r="L40" s="57">
        <f t="shared" ca="1" si="0"/>
        <v>0.79835710501811263</v>
      </c>
      <c r="M40" s="57"/>
      <c r="O40" s="61">
        <v>2</v>
      </c>
      <c r="P40" s="61">
        <v>15</v>
      </c>
      <c r="Q40" s="61">
        <v>0.89207668100607407</v>
      </c>
      <c r="R40" s="60"/>
    </row>
    <row r="41" spans="3:18">
      <c r="C41" s="53">
        <v>19</v>
      </c>
      <c r="D41" s="53">
        <v>30</v>
      </c>
      <c r="F41" s="48">
        <v>19</v>
      </c>
      <c r="G41" s="52"/>
      <c r="H41" s="49"/>
      <c r="J41" s="58">
        <v>19</v>
      </c>
      <c r="K41" s="58">
        <v>30</v>
      </c>
      <c r="L41" s="57">
        <f t="shared" ca="1" si="0"/>
        <v>0.66904084521593177</v>
      </c>
      <c r="M41" s="57"/>
      <c r="O41" s="61">
        <v>11</v>
      </c>
      <c r="P41" s="61">
        <v>25</v>
      </c>
      <c r="Q41" s="61">
        <v>0.8979966504875847</v>
      </c>
      <c r="R41" s="60"/>
    </row>
    <row r="42" spans="3:18">
      <c r="C42" s="53">
        <v>20</v>
      </c>
      <c r="D42" s="53">
        <v>30</v>
      </c>
      <c r="F42" s="48">
        <v>20</v>
      </c>
      <c r="G42" s="52"/>
      <c r="H42" s="49"/>
      <c r="J42" s="58">
        <v>20</v>
      </c>
      <c r="K42" s="58">
        <v>30</v>
      </c>
      <c r="L42" s="57">
        <f t="shared" ca="1" si="0"/>
        <v>0.79290395732823526</v>
      </c>
      <c r="M42" s="57"/>
      <c r="O42" s="61">
        <v>14</v>
      </c>
      <c r="P42" s="61">
        <v>25</v>
      </c>
      <c r="Q42" s="61">
        <v>0.92202340529274807</v>
      </c>
      <c r="R42" s="60"/>
    </row>
    <row r="43" spans="3:18">
      <c r="C43" s="53">
        <v>21</v>
      </c>
      <c r="D43" s="53">
        <v>35</v>
      </c>
      <c r="F43" s="48">
        <v>21</v>
      </c>
      <c r="G43" s="52"/>
      <c r="H43" s="49"/>
      <c r="J43" s="58">
        <v>21</v>
      </c>
      <c r="K43" s="58">
        <v>35</v>
      </c>
      <c r="L43" s="57">
        <f t="shared" ca="1" si="0"/>
        <v>0.96487444685317314</v>
      </c>
      <c r="M43" s="57"/>
      <c r="O43" s="61">
        <v>12</v>
      </c>
      <c r="P43" s="61">
        <v>25</v>
      </c>
      <c r="Q43" s="61">
        <v>0.92985141361168644</v>
      </c>
      <c r="R43" s="60"/>
    </row>
    <row r="44" spans="3:18">
      <c r="C44" s="53">
        <v>22</v>
      </c>
      <c r="D44" s="53">
        <v>35</v>
      </c>
      <c r="F44" s="48">
        <v>22</v>
      </c>
      <c r="G44" s="52"/>
      <c r="H44" s="49"/>
      <c r="J44" s="58">
        <v>22</v>
      </c>
      <c r="K44" s="58">
        <v>35</v>
      </c>
      <c r="L44" s="57">
        <f t="shared" ca="1" si="0"/>
        <v>0.36151231544863549</v>
      </c>
      <c r="M44" s="57"/>
      <c r="O44" s="61">
        <v>8</v>
      </c>
      <c r="P44" s="61">
        <v>20</v>
      </c>
      <c r="Q44" s="61">
        <v>0.95229706162081129</v>
      </c>
      <c r="R44" s="60"/>
    </row>
    <row r="45" spans="3:18">
      <c r="C45" s="53">
        <v>23</v>
      </c>
      <c r="D45" s="53">
        <v>35</v>
      </c>
      <c r="F45" s="48">
        <v>23</v>
      </c>
      <c r="G45" s="52"/>
      <c r="H45" s="49"/>
      <c r="J45" s="58">
        <v>23</v>
      </c>
      <c r="K45" s="58">
        <v>35</v>
      </c>
      <c r="L45" s="57">
        <f t="shared" ca="1" si="0"/>
        <v>0.22930922042633028</v>
      </c>
      <c r="M45" s="57"/>
      <c r="O45" s="61">
        <v>7</v>
      </c>
      <c r="P45" s="61">
        <v>20</v>
      </c>
      <c r="Q45" s="61">
        <v>0.95547376811919094</v>
      </c>
      <c r="R45" s="60"/>
    </row>
    <row r="46" spans="3:18">
      <c r="C46" s="53">
        <v>24</v>
      </c>
      <c r="D46" s="53">
        <v>35</v>
      </c>
      <c r="F46" s="48">
        <v>24</v>
      </c>
      <c r="G46" s="52"/>
      <c r="H46" s="49"/>
      <c r="J46" s="58">
        <v>24</v>
      </c>
      <c r="K46" s="58">
        <v>35</v>
      </c>
      <c r="L46" s="57">
        <f t="shared" ca="1" si="0"/>
        <v>3.5251037725174683E-2</v>
      </c>
      <c r="M46" s="57"/>
      <c r="O46" s="61">
        <v>25</v>
      </c>
      <c r="P46" s="61">
        <v>35</v>
      </c>
      <c r="Q46" s="61">
        <v>0.97527273211198917</v>
      </c>
      <c r="R46" s="60"/>
    </row>
    <row r="47" spans="3:18">
      <c r="C47" s="53">
        <v>25</v>
      </c>
      <c r="D47" s="53">
        <v>35</v>
      </c>
      <c r="F47" s="48">
        <v>25</v>
      </c>
      <c r="G47" s="52"/>
      <c r="H47" s="49"/>
      <c r="J47" s="58">
        <v>25</v>
      </c>
      <c r="K47" s="58">
        <v>35</v>
      </c>
      <c r="L47" s="57">
        <f t="shared" ca="1" si="0"/>
        <v>0.46764874771997711</v>
      </c>
      <c r="M47" s="57"/>
      <c r="O47" s="61">
        <v>16</v>
      </c>
      <c r="P47" s="61">
        <v>30</v>
      </c>
      <c r="Q47" s="61">
        <v>0.98908942198886507</v>
      </c>
      <c r="R47" s="60"/>
    </row>
  </sheetData>
  <sortState ref="O23:Q47">
    <sortCondition ref="Q24:Q47"/>
  </sortState>
  <phoneticPr fontId="5" type="noConversion"/>
  <pageMargins left="0.75" right="0.75" top="1" bottom="1" header="0.5" footer="0.5"/>
  <pageSetup scale="79" orientation="landscape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28"/>
  <sheetViews>
    <sheetView zoomScale="125" workbookViewId="0">
      <selection activeCell="A4" sqref="A4"/>
    </sheetView>
  </sheetViews>
  <sheetFormatPr baseColWidth="10" defaultRowHeight="12"/>
  <sheetData>
    <row r="1" spans="1:3" ht="17">
      <c r="A1" s="17" t="s">
        <v>49</v>
      </c>
    </row>
    <row r="3" spans="1:3" ht="17">
      <c r="A3" s="22" t="s">
        <v>59</v>
      </c>
      <c r="B3" s="22" t="s">
        <v>29</v>
      </c>
      <c r="C3" s="22" t="s">
        <v>30</v>
      </c>
    </row>
    <row r="4" spans="1:3" ht="17">
      <c r="A4" s="23">
        <v>6</v>
      </c>
      <c r="B4" s="23">
        <v>15</v>
      </c>
      <c r="C4" s="23">
        <v>7</v>
      </c>
    </row>
    <row r="5" spans="1:3" ht="17">
      <c r="A5" s="23">
        <v>12</v>
      </c>
      <c r="B5" s="23">
        <v>15</v>
      </c>
      <c r="C5" s="23">
        <v>7</v>
      </c>
    </row>
    <row r="6" spans="1:3" ht="17">
      <c r="A6" s="23">
        <v>15</v>
      </c>
      <c r="B6" s="23">
        <v>15</v>
      </c>
      <c r="C6" s="23">
        <v>15</v>
      </c>
    </row>
    <row r="7" spans="1:3" ht="17">
      <c r="A7" s="23">
        <v>19</v>
      </c>
      <c r="B7" s="23">
        <v>15</v>
      </c>
      <c r="C7" s="23">
        <v>11</v>
      </c>
    </row>
    <row r="8" spans="1:3" ht="17">
      <c r="A8" s="24">
        <v>25</v>
      </c>
      <c r="B8" s="24">
        <v>15</v>
      </c>
      <c r="C8" s="24">
        <v>9</v>
      </c>
    </row>
    <row r="9" spans="1:3" ht="17">
      <c r="A9" s="17">
        <v>1</v>
      </c>
      <c r="B9" s="17">
        <v>20</v>
      </c>
      <c r="C9" s="17">
        <v>12</v>
      </c>
    </row>
    <row r="10" spans="1:3" ht="17">
      <c r="A10" s="17">
        <v>3</v>
      </c>
      <c r="B10" s="17">
        <v>20</v>
      </c>
      <c r="C10" s="17">
        <v>17</v>
      </c>
    </row>
    <row r="11" spans="1:3" ht="17">
      <c r="A11" s="17">
        <v>8</v>
      </c>
      <c r="B11" s="17">
        <v>20</v>
      </c>
      <c r="C11" s="17">
        <v>12</v>
      </c>
    </row>
    <row r="12" spans="1:3" ht="17">
      <c r="A12" s="17">
        <v>11</v>
      </c>
      <c r="B12" s="17">
        <v>20</v>
      </c>
      <c r="C12" s="17">
        <v>18</v>
      </c>
    </row>
    <row r="13" spans="1:3" ht="17">
      <c r="A13" s="22">
        <v>14</v>
      </c>
      <c r="B13" s="22">
        <v>20</v>
      </c>
      <c r="C13" s="22">
        <v>18</v>
      </c>
    </row>
    <row r="14" spans="1:3" ht="17">
      <c r="A14" s="23">
        <v>7</v>
      </c>
      <c r="B14" s="23">
        <v>25</v>
      </c>
      <c r="C14" s="23">
        <v>14</v>
      </c>
    </row>
    <row r="15" spans="1:3" ht="17">
      <c r="A15" s="23">
        <v>9</v>
      </c>
      <c r="B15" s="23">
        <v>25</v>
      </c>
      <c r="C15" s="23">
        <v>18</v>
      </c>
    </row>
    <row r="16" spans="1:3" ht="17">
      <c r="A16" s="23">
        <v>13</v>
      </c>
      <c r="B16" s="23">
        <v>25</v>
      </c>
      <c r="C16" s="23">
        <v>18</v>
      </c>
    </row>
    <row r="17" spans="1:3" ht="17">
      <c r="A17" s="23">
        <v>18</v>
      </c>
      <c r="B17" s="23">
        <v>25</v>
      </c>
      <c r="C17" s="23">
        <v>19</v>
      </c>
    </row>
    <row r="18" spans="1:3" ht="17">
      <c r="A18" s="24">
        <v>20</v>
      </c>
      <c r="B18" s="24">
        <v>25</v>
      </c>
      <c r="C18" s="24">
        <v>19</v>
      </c>
    </row>
    <row r="19" spans="1:3" ht="17">
      <c r="A19" s="17">
        <v>2</v>
      </c>
      <c r="B19" s="17">
        <v>30</v>
      </c>
      <c r="C19" s="17">
        <v>19</v>
      </c>
    </row>
    <row r="20" spans="1:3" ht="17">
      <c r="A20" s="17">
        <v>5</v>
      </c>
      <c r="B20" s="17">
        <v>30</v>
      </c>
      <c r="C20" s="17">
        <v>25</v>
      </c>
    </row>
    <row r="21" spans="1:3" ht="17">
      <c r="A21" s="17">
        <v>10</v>
      </c>
      <c r="B21" s="17">
        <v>30</v>
      </c>
      <c r="C21" s="17">
        <v>22</v>
      </c>
    </row>
    <row r="22" spans="1:3" ht="17">
      <c r="A22" s="17">
        <v>22</v>
      </c>
      <c r="B22" s="17">
        <v>30</v>
      </c>
      <c r="C22" s="17">
        <v>19</v>
      </c>
    </row>
    <row r="23" spans="1:3" ht="17">
      <c r="A23" s="22">
        <v>24</v>
      </c>
      <c r="B23" s="22">
        <v>30</v>
      </c>
      <c r="C23" s="22">
        <v>23</v>
      </c>
    </row>
    <row r="24" spans="1:3" ht="17">
      <c r="A24" s="23">
        <v>4</v>
      </c>
      <c r="B24" s="23">
        <v>35</v>
      </c>
      <c r="C24" s="23">
        <v>7</v>
      </c>
    </row>
    <row r="25" spans="1:3" ht="17">
      <c r="A25" s="23">
        <v>16</v>
      </c>
      <c r="B25" s="23">
        <v>35</v>
      </c>
      <c r="C25" s="23">
        <v>10</v>
      </c>
    </row>
    <row r="26" spans="1:3" ht="17">
      <c r="A26" s="23">
        <v>17</v>
      </c>
      <c r="B26" s="23">
        <v>35</v>
      </c>
      <c r="C26" s="23">
        <v>11</v>
      </c>
    </row>
    <row r="27" spans="1:3" ht="17">
      <c r="A27" s="23">
        <v>21</v>
      </c>
      <c r="B27" s="23">
        <v>35</v>
      </c>
      <c r="C27" s="23">
        <v>15</v>
      </c>
    </row>
    <row r="28" spans="1:3" ht="17">
      <c r="A28" s="24">
        <v>23</v>
      </c>
      <c r="B28" s="24">
        <v>35</v>
      </c>
      <c r="C28" s="24">
        <v>11</v>
      </c>
    </row>
  </sheetData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F51"/>
  <sheetViews>
    <sheetView zoomScale="125" workbookViewId="0">
      <selection activeCell="J34" sqref="J34"/>
    </sheetView>
  </sheetViews>
  <sheetFormatPr baseColWidth="10" defaultRowHeight="12"/>
  <cols>
    <col min="4" max="4" width="8.5" customWidth="1"/>
    <col min="5" max="5" width="12" customWidth="1"/>
    <col min="6" max="6" width="13.6640625" customWidth="1"/>
  </cols>
  <sheetData>
    <row r="2" spans="1:6">
      <c r="A2" s="26"/>
      <c r="B2" s="26"/>
      <c r="C2" s="26" t="s">
        <v>23</v>
      </c>
      <c r="E2" t="s">
        <v>22</v>
      </c>
    </row>
    <row r="3" spans="1:6">
      <c r="A3" s="32" t="s">
        <v>24</v>
      </c>
      <c r="B3" s="32" t="s">
        <v>25</v>
      </c>
      <c r="C3" s="32" t="s">
        <v>26</v>
      </c>
      <c r="E3" s="33" t="s">
        <v>19</v>
      </c>
      <c r="F3" s="25" t="s">
        <v>20</v>
      </c>
    </row>
    <row r="4" spans="1:6">
      <c r="A4" s="37">
        <v>6</v>
      </c>
      <c r="B4" s="37">
        <v>15</v>
      </c>
      <c r="C4" s="37">
        <v>7</v>
      </c>
      <c r="E4" s="39">
        <f>(C4-Xbbar)^2</f>
        <v>64.641599999999983</v>
      </c>
      <c r="F4" s="35">
        <f>(C4-x15_bar)^2</f>
        <v>7.8400000000000043</v>
      </c>
    </row>
    <row r="5" spans="1:6">
      <c r="A5" s="37">
        <v>12</v>
      </c>
      <c r="B5" s="37">
        <v>15</v>
      </c>
      <c r="C5" s="37">
        <v>7</v>
      </c>
      <c r="E5" s="40">
        <f t="shared" ref="E5:E28" si="0">(C5-Xbbar)^2</f>
        <v>64.641599999999983</v>
      </c>
      <c r="F5" s="36">
        <f t="shared" ref="F5:F8" si="1">(C5-x15_bar)^2</f>
        <v>7.8400000000000043</v>
      </c>
    </row>
    <row r="6" spans="1:6">
      <c r="A6" s="37">
        <v>15</v>
      </c>
      <c r="B6" s="37">
        <v>15</v>
      </c>
      <c r="C6" s="37">
        <v>15</v>
      </c>
      <c r="E6" s="40">
        <f t="shared" si="0"/>
        <v>1.5999999999999318E-3</v>
      </c>
      <c r="F6" s="36">
        <f t="shared" si="1"/>
        <v>27.039999999999992</v>
      </c>
    </row>
    <row r="7" spans="1:6">
      <c r="A7" s="37">
        <v>19</v>
      </c>
      <c r="B7" s="37">
        <v>15</v>
      </c>
      <c r="C7" s="37">
        <v>11</v>
      </c>
      <c r="E7" s="40">
        <f t="shared" si="0"/>
        <v>16.321599999999993</v>
      </c>
      <c r="F7" s="36">
        <f t="shared" si="1"/>
        <v>1.4399999999999984</v>
      </c>
    </row>
    <row r="8" spans="1:6">
      <c r="A8" s="38">
        <v>25</v>
      </c>
      <c r="B8" s="38">
        <v>15</v>
      </c>
      <c r="C8" s="38">
        <v>9</v>
      </c>
      <c r="E8" s="40">
        <f t="shared" si="0"/>
        <v>36.481599999999993</v>
      </c>
      <c r="F8" s="21">
        <f t="shared" si="1"/>
        <v>0.64000000000000112</v>
      </c>
    </row>
    <row r="9" spans="1:6">
      <c r="A9" s="2">
        <v>1</v>
      </c>
      <c r="B9" s="2">
        <v>20</v>
      </c>
      <c r="C9" s="2">
        <v>12</v>
      </c>
      <c r="E9" s="40">
        <f t="shared" si="0"/>
        <v>9.2415999999999947</v>
      </c>
      <c r="F9">
        <f>(C9-x20_bar)^2</f>
        <v>11.560000000000002</v>
      </c>
    </row>
    <row r="10" spans="1:6">
      <c r="A10" s="2">
        <v>3</v>
      </c>
      <c r="B10" s="2">
        <v>20</v>
      </c>
      <c r="C10" s="2">
        <v>17</v>
      </c>
      <c r="E10" s="40">
        <f t="shared" si="0"/>
        <v>3.8416000000000032</v>
      </c>
      <c r="F10">
        <f t="shared" ref="F10:F13" si="2">(C10-x20_bar)^2</f>
        <v>2.5599999999999987</v>
      </c>
    </row>
    <row r="11" spans="1:6">
      <c r="A11" s="2">
        <v>8</v>
      </c>
      <c r="B11" s="2">
        <v>20</v>
      </c>
      <c r="C11" s="2">
        <v>12</v>
      </c>
      <c r="E11" s="40">
        <f t="shared" si="0"/>
        <v>9.2415999999999947</v>
      </c>
      <c r="F11">
        <f t="shared" si="2"/>
        <v>11.560000000000002</v>
      </c>
    </row>
    <row r="12" spans="1:6">
      <c r="A12" s="2">
        <v>11</v>
      </c>
      <c r="B12" s="2">
        <v>20</v>
      </c>
      <c r="C12" s="2">
        <v>18</v>
      </c>
      <c r="E12" s="40">
        <f t="shared" si="0"/>
        <v>8.7616000000000049</v>
      </c>
      <c r="F12">
        <f t="shared" si="2"/>
        <v>6.759999999999998</v>
      </c>
    </row>
    <row r="13" spans="1:6">
      <c r="A13" s="34">
        <v>14</v>
      </c>
      <c r="B13" s="34">
        <v>20</v>
      </c>
      <c r="C13" s="34">
        <v>18</v>
      </c>
      <c r="E13" s="40">
        <f t="shared" si="0"/>
        <v>8.7616000000000049</v>
      </c>
      <c r="F13">
        <f t="shared" si="2"/>
        <v>6.759999999999998</v>
      </c>
    </row>
    <row r="14" spans="1:6">
      <c r="A14" s="37">
        <v>7</v>
      </c>
      <c r="B14" s="37">
        <v>25</v>
      </c>
      <c r="C14" s="37">
        <v>14</v>
      </c>
      <c r="E14" s="40">
        <f t="shared" si="0"/>
        <v>1.0815999999999981</v>
      </c>
      <c r="F14" s="35">
        <f>(C14-x25_bar)^2</f>
        <v>12.96000000000001</v>
      </c>
    </row>
    <row r="15" spans="1:6">
      <c r="A15" s="37">
        <v>9</v>
      </c>
      <c r="B15" s="37">
        <v>25</v>
      </c>
      <c r="C15" s="37">
        <v>18</v>
      </c>
      <c r="E15" s="40">
        <f t="shared" si="0"/>
        <v>8.7616000000000049</v>
      </c>
      <c r="F15" s="36">
        <f t="shared" ref="F15:F18" si="3">(C15-x25_bar)^2</f>
        <v>0.15999999999999887</v>
      </c>
    </row>
    <row r="16" spans="1:6">
      <c r="A16" s="37">
        <v>13</v>
      </c>
      <c r="B16" s="37">
        <v>25</v>
      </c>
      <c r="C16" s="37">
        <v>18</v>
      </c>
      <c r="E16" s="40">
        <f t="shared" si="0"/>
        <v>8.7616000000000049</v>
      </c>
      <c r="F16" s="36">
        <f t="shared" si="3"/>
        <v>0.15999999999999887</v>
      </c>
    </row>
    <row r="17" spans="1:6">
      <c r="A17" s="37">
        <v>18</v>
      </c>
      <c r="B17" s="37">
        <v>25</v>
      </c>
      <c r="C17" s="37">
        <v>19</v>
      </c>
      <c r="E17" s="40">
        <f t="shared" si="0"/>
        <v>15.681600000000007</v>
      </c>
      <c r="F17" s="36">
        <f t="shared" si="3"/>
        <v>1.959999999999996</v>
      </c>
    </row>
    <row r="18" spans="1:6">
      <c r="A18" s="38">
        <v>20</v>
      </c>
      <c r="B18" s="38">
        <v>25</v>
      </c>
      <c r="C18" s="38">
        <v>19</v>
      </c>
      <c r="E18" s="40">
        <f t="shared" si="0"/>
        <v>15.681600000000007</v>
      </c>
      <c r="F18" s="21">
        <f t="shared" si="3"/>
        <v>1.959999999999996</v>
      </c>
    </row>
    <row r="19" spans="1:6">
      <c r="A19" s="2">
        <v>2</v>
      </c>
      <c r="B19" s="2">
        <v>30</v>
      </c>
      <c r="C19" s="2">
        <v>19</v>
      </c>
      <c r="E19" s="40">
        <f t="shared" si="0"/>
        <v>15.681600000000007</v>
      </c>
      <c r="F19">
        <f>(C19-x30_bar)^2</f>
        <v>6.7600000000000078</v>
      </c>
    </row>
    <row r="20" spans="1:6">
      <c r="A20" s="2">
        <v>5</v>
      </c>
      <c r="B20" s="2">
        <v>30</v>
      </c>
      <c r="C20" s="2">
        <v>25</v>
      </c>
      <c r="E20" s="40">
        <f t="shared" si="0"/>
        <v>99.201600000000013</v>
      </c>
      <c r="F20">
        <f t="shared" ref="F20:F23" si="4">(C20-x30_bar)^2</f>
        <v>11.55999999999999</v>
      </c>
    </row>
    <row r="21" spans="1:6">
      <c r="A21" s="2">
        <v>10</v>
      </c>
      <c r="B21" s="2">
        <v>30</v>
      </c>
      <c r="C21" s="2">
        <v>22</v>
      </c>
      <c r="E21" s="40">
        <f t="shared" si="0"/>
        <v>48.441600000000015</v>
      </c>
      <c r="F21">
        <f t="shared" si="4"/>
        <v>0.15999999999999887</v>
      </c>
    </row>
    <row r="22" spans="1:6">
      <c r="A22" s="2">
        <v>22</v>
      </c>
      <c r="B22" s="2">
        <v>30</v>
      </c>
      <c r="C22" s="2">
        <v>19</v>
      </c>
      <c r="E22" s="40">
        <f t="shared" si="0"/>
        <v>15.681600000000007</v>
      </c>
      <c r="F22">
        <f t="shared" si="4"/>
        <v>6.7600000000000078</v>
      </c>
    </row>
    <row r="23" spans="1:6">
      <c r="A23" s="34">
        <v>24</v>
      </c>
      <c r="B23" s="34">
        <v>30</v>
      </c>
      <c r="C23" s="34">
        <v>23</v>
      </c>
      <c r="E23" s="40">
        <f t="shared" si="0"/>
        <v>63.361600000000017</v>
      </c>
      <c r="F23">
        <f t="shared" si="4"/>
        <v>1.959999999999996</v>
      </c>
    </row>
    <row r="24" spans="1:6">
      <c r="A24" s="37">
        <v>4</v>
      </c>
      <c r="B24" s="37">
        <v>35</v>
      </c>
      <c r="C24" s="37">
        <v>7</v>
      </c>
      <c r="E24" s="40">
        <f t="shared" si="0"/>
        <v>64.641599999999983</v>
      </c>
      <c r="F24" s="35">
        <f>(C24-x35_bar)^2</f>
        <v>14.440000000000005</v>
      </c>
    </row>
    <row r="25" spans="1:6">
      <c r="A25" s="37">
        <v>16</v>
      </c>
      <c r="B25" s="37">
        <v>35</v>
      </c>
      <c r="C25" s="37">
        <v>10</v>
      </c>
      <c r="E25" s="40">
        <f t="shared" si="0"/>
        <v>25.401599999999991</v>
      </c>
      <c r="F25" s="36">
        <f t="shared" ref="F25:F28" si="5">(C25-x35_bar)^2</f>
        <v>0.64000000000000112</v>
      </c>
    </row>
    <row r="26" spans="1:6">
      <c r="A26" s="37">
        <v>17</v>
      </c>
      <c r="B26" s="37">
        <v>35</v>
      </c>
      <c r="C26" s="37">
        <v>11</v>
      </c>
      <c r="E26" s="40">
        <f t="shared" si="0"/>
        <v>16.321599999999993</v>
      </c>
      <c r="F26" s="36">
        <f t="shared" si="5"/>
        <v>3.9999999999999716E-2</v>
      </c>
    </row>
    <row r="27" spans="1:6">
      <c r="A27" s="37">
        <v>21</v>
      </c>
      <c r="B27" s="37">
        <v>35</v>
      </c>
      <c r="C27" s="37">
        <v>15</v>
      </c>
      <c r="E27" s="40">
        <f t="shared" si="0"/>
        <v>1.5999999999999318E-3</v>
      </c>
      <c r="F27" s="36">
        <f t="shared" si="5"/>
        <v>17.639999999999993</v>
      </c>
    </row>
    <row r="28" spans="1:6">
      <c r="A28" s="38">
        <v>23</v>
      </c>
      <c r="B28" s="38">
        <v>35</v>
      </c>
      <c r="C28" s="38">
        <v>11</v>
      </c>
      <c r="E28" s="1">
        <f t="shared" si="0"/>
        <v>16.321599999999993</v>
      </c>
      <c r="F28" s="21">
        <f t="shared" si="5"/>
        <v>3.9999999999999716E-2</v>
      </c>
    </row>
    <row r="31" spans="1:6" ht="15">
      <c r="C31" s="29" t="s">
        <v>16</v>
      </c>
    </row>
    <row r="33" spans="1:6">
      <c r="C33" t="s">
        <v>71</v>
      </c>
      <c r="D33">
        <f>COUNTA(D37:D41)</f>
        <v>5</v>
      </c>
      <c r="E33" t="s">
        <v>14</v>
      </c>
    </row>
    <row r="34" spans="1:6">
      <c r="C34" t="s">
        <v>13</v>
      </c>
      <c r="D34">
        <f>AVERAGE(Xij_Data)</f>
        <v>15.04</v>
      </c>
      <c r="E34" t="s">
        <v>31</v>
      </c>
    </row>
    <row r="36" spans="1:6">
      <c r="C36" s="30" t="s">
        <v>47</v>
      </c>
      <c r="D36" s="32" t="s">
        <v>21</v>
      </c>
      <c r="E36" s="32" t="s">
        <v>17</v>
      </c>
      <c r="F36" s="31" t="s">
        <v>18</v>
      </c>
    </row>
    <row r="37" spans="1:6">
      <c r="C37" t="s">
        <v>32</v>
      </c>
      <c r="D37" s="2">
        <f>COUNTA(x15_data)</f>
        <v>5</v>
      </c>
      <c r="E37">
        <f>AVERAGE(x15_data)</f>
        <v>9.8000000000000007</v>
      </c>
      <c r="F37">
        <f>D37*(E37-Xbbar)^2</f>
        <v>137.28799999999993</v>
      </c>
    </row>
    <row r="38" spans="1:6">
      <c r="C38" t="s">
        <v>33</v>
      </c>
      <c r="D38" s="2">
        <f>COUNTA(x20_data)</f>
        <v>5</v>
      </c>
      <c r="E38">
        <f>AVERAGE(x20_data)</f>
        <v>15.4</v>
      </c>
      <c r="F38">
        <f t="shared" ref="F38:F41" si="6">D38*(E38-Xbbar)^2</f>
        <v>0.64800000000000435</v>
      </c>
    </row>
    <row r="39" spans="1:6">
      <c r="C39" t="s">
        <v>34</v>
      </c>
      <c r="D39" s="2">
        <f>COUNTA(x25_data)</f>
        <v>5</v>
      </c>
      <c r="E39">
        <f>AVERAGE(x25_data)</f>
        <v>17.600000000000001</v>
      </c>
      <c r="F39">
        <f t="shared" si="6"/>
        <v>32.768000000000058</v>
      </c>
    </row>
    <row r="40" spans="1:6">
      <c r="C40" t="s">
        <v>35</v>
      </c>
      <c r="D40" s="2">
        <f>COUNTA(x30_data)</f>
        <v>5</v>
      </c>
      <c r="E40">
        <f>AVERAGE(x30_data)</f>
        <v>21.6</v>
      </c>
      <c r="F40">
        <f t="shared" si="6"/>
        <v>215.16800000000015</v>
      </c>
    </row>
    <row r="41" spans="1:6">
      <c r="C41" s="1" t="s">
        <v>36</v>
      </c>
      <c r="D41" s="34">
        <f>COUNTA(x35_data)</f>
        <v>5</v>
      </c>
      <c r="E41" s="1">
        <f>AVERAGE(x35_data)</f>
        <v>10.8</v>
      </c>
      <c r="F41" s="1">
        <f t="shared" si="6"/>
        <v>89.887999999999948</v>
      </c>
    </row>
    <row r="42" spans="1:6">
      <c r="C42" s="27" t="s">
        <v>37</v>
      </c>
      <c r="D42" s="2">
        <f>SUM(D37:D41)</f>
        <v>25</v>
      </c>
    </row>
    <row r="44" spans="1:6">
      <c r="A44" s="25" t="s">
        <v>15</v>
      </c>
    </row>
    <row r="46" spans="1:6" ht="24">
      <c r="A46" s="28" t="s">
        <v>72</v>
      </c>
      <c r="B46" s="28" t="s">
        <v>73</v>
      </c>
      <c r="C46" s="28" t="s">
        <v>75</v>
      </c>
      <c r="D46" s="28" t="s">
        <v>74</v>
      </c>
      <c r="E46" s="1" t="s">
        <v>78</v>
      </c>
    </row>
    <row r="47" spans="1:6">
      <c r="A47" t="s">
        <v>27</v>
      </c>
      <c r="B47" s="2">
        <f>ngroups-1</f>
        <v>4</v>
      </c>
      <c r="C47">
        <f>SUM(F37:F41)</f>
        <v>475.7600000000001</v>
      </c>
      <c r="D47">
        <f>C47/B47</f>
        <v>118.94000000000003</v>
      </c>
      <c r="E47" s="42">
        <f>D47/D48</f>
        <v>14.756823821339957</v>
      </c>
    </row>
    <row r="48" spans="1:6">
      <c r="A48" s="1" t="s">
        <v>76</v>
      </c>
      <c r="B48" s="34">
        <f>ntotal-ngroups</f>
        <v>20</v>
      </c>
      <c r="C48" s="1">
        <f>SUM(F4:F28)</f>
        <v>161.19999999999996</v>
      </c>
      <c r="D48" s="1">
        <f>C48/B48</f>
        <v>8.0599999999999987</v>
      </c>
      <c r="E48" s="1"/>
    </row>
    <row r="49" spans="1:5">
      <c r="A49" t="s">
        <v>48</v>
      </c>
      <c r="B49" s="2">
        <v>24</v>
      </c>
    </row>
    <row r="50" spans="1:5">
      <c r="D50" t="s">
        <v>77</v>
      </c>
      <c r="E50">
        <f>0.05</f>
        <v>0.05</v>
      </c>
    </row>
    <row r="51" spans="1:5">
      <c r="D51" s="41" t="s">
        <v>28</v>
      </c>
      <c r="E51" s="42">
        <f>FINV(alpha,ngroups-1,ntotal-ngroups)</f>
        <v>2.8660814020888035</v>
      </c>
    </row>
  </sheetData>
  <phoneticPr fontId="5" type="noConversion"/>
  <pageMargins left="0.75" right="0.75" top="0.75" bottom="0.7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Random Exercise</vt:lpstr>
      <vt:lpstr>randomize</vt:lpstr>
      <vt:lpstr>results</vt:lpstr>
      <vt:lpstr>ANOVA</vt:lpstr>
    </vt:vector>
  </TitlesOfParts>
  <Company>Portland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Recktenwald</dc:creator>
  <cp:lastModifiedBy>Gerald Recktenwald</cp:lastModifiedBy>
  <cp:lastPrinted>2009-10-25T19:55:18Z</cp:lastPrinted>
  <dcterms:created xsi:type="dcterms:W3CDTF">2009-10-19T10:28:34Z</dcterms:created>
  <dcterms:modified xsi:type="dcterms:W3CDTF">2009-10-25T20:15:19Z</dcterms:modified>
</cp:coreProperties>
</file>