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45" windowWidth="10575" windowHeight="118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6" i="1"/>
  <c r="F25"/>
  <c r="B17"/>
  <c r="B16"/>
  <c r="C16"/>
  <c r="D12"/>
  <c r="E12"/>
  <c r="D13"/>
  <c r="E13"/>
  <c r="D14"/>
  <c r="E14"/>
  <c r="D15"/>
  <c r="E15"/>
  <c r="E11"/>
  <c r="D11"/>
  <c r="D16" l="1"/>
  <c r="E16"/>
  <c r="C24" l="1"/>
  <c r="C25" s="1"/>
  <c r="G26" s="1"/>
  <c r="G25" l="1"/>
</calcChain>
</file>

<file path=xl/sharedStrings.xml><?xml version="1.0" encoding="utf-8"?>
<sst xmlns="http://schemas.openxmlformats.org/spreadsheetml/2006/main" count="28" uniqueCount="28">
  <si>
    <t>xi</t>
  </si>
  <si>
    <t>yi</t>
  </si>
  <si>
    <t>xi*yi</t>
  </si>
  <si>
    <t>xi^2</t>
  </si>
  <si>
    <t>Least Squares coefficients</t>
  </si>
  <si>
    <t>m</t>
  </si>
  <si>
    <t>b</t>
  </si>
  <si>
    <t>n</t>
  </si>
  <si>
    <t>xfit</t>
  </si>
  <si>
    <t>yfit</t>
  </si>
  <si>
    <t>Sums:</t>
  </si>
  <si>
    <t>Least squares fit function</t>
  </si>
  <si>
    <t>Original data and intermediate computations:</t>
  </si>
  <si>
    <t>Original data</t>
  </si>
  <si>
    <t>Sums of terms</t>
  </si>
  <si>
    <t>Least squares fit coefficients</t>
  </si>
  <si>
    <t>Evaluate the fit</t>
  </si>
  <si>
    <t>Intermediate terms from (xi,yi)</t>
  </si>
  <si>
    <t>Color Key:</t>
  </si>
  <si>
    <t>EAS 199A:  Manual calculations of a Least Squares fit of a line to data</t>
  </si>
  <si>
    <t>Formulas:</t>
  </si>
  <si>
    <t>b = ( sum(yi) - m*sum(xi) )/n</t>
  </si>
  <si>
    <t>Given a set of (xi,yi) data, compute the slope and intercept of the line that fits the</t>
  </si>
  <si>
    <t>data according to the criterion of least squares error in the y values of the fit function.</t>
  </si>
  <si>
    <t>More directly: find the least squares line fit to the data.</t>
  </si>
  <si>
    <t>In this example, we do not use the built-in curve fitting tools, i.e. the trendline function.</t>
  </si>
  <si>
    <t>Plot of the original data and the fit function</t>
  </si>
  <si>
    <t>m = ( n*sum(xi*yi) - sum(xi)*sum(yi) )/ (n*sum(xi^2) - (sum(xi))^2  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</si>
</sst>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1" xfId="0" applyFill="1" applyBorder="1"/>
    <xf numFmtId="0" fontId="0" fillId="6" borderId="0" xfId="0" applyFill="1"/>
    <xf numFmtId="0" fontId="1" fillId="5" borderId="1" xfId="0" applyFont="1" applyFill="1" applyBorder="1" applyAlignment="1">
      <alignment horizontal="center"/>
    </xf>
    <xf numFmtId="0" fontId="0" fillId="2" borderId="2" xfId="0" applyFill="1" applyBorder="1"/>
    <xf numFmtId="0" fontId="0" fillId="5" borderId="2" xfId="0" applyFill="1" applyBorder="1"/>
    <xf numFmtId="0" fontId="1" fillId="0" borderId="0" xfId="0" applyFont="1" applyAlignment="1">
      <alignment horizontal="right"/>
    </xf>
    <xf numFmtId="0" fontId="0" fillId="7" borderId="0" xfId="0" applyFill="1"/>
    <xf numFmtId="0" fontId="1" fillId="7" borderId="1" xfId="0" applyFont="1" applyFill="1" applyBorder="1" applyAlignment="1">
      <alignment horizontal="center"/>
    </xf>
    <xf numFmtId="0" fontId="0" fillId="7" borderId="2" xfId="0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726618547681541"/>
          <c:y val="5.1400554097404488E-2"/>
          <c:w val="0.80685892388451441"/>
          <c:h val="0.75655839895013122"/>
        </c:manualLayout>
      </c:layout>
      <c:scatterChart>
        <c:scatterStyle val="lineMarker"/>
        <c:ser>
          <c:idx val="0"/>
          <c:order val="0"/>
          <c:tx>
            <c:v>Data</c:v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Sheet1!$B$11:$B$15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Sheet1!$C$11:$C$15</c:f>
              <c:numCache>
                <c:formatCode>General</c:formatCode>
                <c:ptCount val="5"/>
                <c:pt idx="0">
                  <c:v>9</c:v>
                </c:pt>
                <c:pt idx="1">
                  <c:v>21</c:v>
                </c:pt>
                <c:pt idx="2">
                  <c:v>28</c:v>
                </c:pt>
                <c:pt idx="3">
                  <c:v>41</c:v>
                </c:pt>
                <c:pt idx="4">
                  <c:v>47</c:v>
                </c:pt>
              </c:numCache>
            </c:numRef>
          </c:yVal>
        </c:ser>
        <c:ser>
          <c:idx val="1"/>
          <c:order val="1"/>
          <c:tx>
            <c:v>Fit</c:v>
          </c:tx>
          <c:spPr>
            <a:ln w="28575">
              <a:solidFill>
                <a:schemeClr val="accent2"/>
              </a:solidFill>
              <a:prstDash val="dash"/>
            </a:ln>
          </c:spPr>
          <c:marker>
            <c:symbol val="none"/>
          </c:marker>
          <c:xVal>
            <c:numRef>
              <c:f>Sheet1!$F$25:$F$26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xVal>
          <c:yVal>
            <c:numRef>
              <c:f>Sheet1!$G$25:$G$26</c:f>
              <c:numCache>
                <c:formatCode>General</c:formatCode>
                <c:ptCount val="2"/>
                <c:pt idx="0">
                  <c:v>10</c:v>
                </c:pt>
                <c:pt idx="1">
                  <c:v>48.4</c:v>
                </c:pt>
              </c:numCache>
            </c:numRef>
          </c:yVal>
        </c:ser>
        <c:axId val="72101248"/>
        <c:axId val="86271104"/>
      </c:scatterChart>
      <c:valAx>
        <c:axId val="7210124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(s)</a:t>
                </a:r>
              </a:p>
            </c:rich>
          </c:tx>
          <c:layout>
            <c:manualLayout>
              <c:xMode val="edge"/>
              <c:yMode val="edge"/>
              <c:x val="0.48645253718285214"/>
              <c:y val="0.91108778069407992"/>
            </c:manualLayout>
          </c:layout>
        </c:title>
        <c:numFmt formatCode="General" sourceLinked="1"/>
        <c:tickLblPos val="nextTo"/>
        <c:crossAx val="86271104"/>
        <c:crosses val="autoZero"/>
        <c:crossBetween val="midCat"/>
      </c:valAx>
      <c:valAx>
        <c:axId val="862711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Velocity (m/s)</a:t>
                </a:r>
              </a:p>
            </c:rich>
          </c:tx>
          <c:layout>
            <c:manualLayout>
              <c:xMode val="edge"/>
              <c:yMode val="edge"/>
              <c:x val="2.9986001749781277E-2"/>
              <c:y val="0.30345290172061823"/>
            </c:manualLayout>
          </c:layout>
        </c:title>
        <c:numFmt formatCode="General" sourceLinked="1"/>
        <c:tickLblPos val="nextTo"/>
        <c:crossAx val="72101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005555555555553"/>
          <c:y val="0.11072725284339457"/>
          <c:w val="0.15994444444444444"/>
          <c:h val="0.12113808690580344"/>
        </c:manualLayout>
      </c:layout>
      <c:spPr>
        <a:solidFill>
          <a:schemeClr val="bg1"/>
        </a:solidFill>
        <a:ln>
          <a:solidFill>
            <a:schemeClr val="tx1"/>
          </a:solidFill>
        </a:ln>
      </c:sp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28</xdr:row>
      <xdr:rowOff>123825</xdr:rowOff>
    </xdr:from>
    <xdr:to>
      <xdr:col>7</xdr:col>
      <xdr:colOff>600075</xdr:colOff>
      <xdr:row>43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B20" sqref="B20"/>
    </sheetView>
  </sheetViews>
  <sheetFormatPr defaultRowHeight="15"/>
  <sheetData>
    <row r="1" spans="1:9">
      <c r="A1" s="1" t="s">
        <v>19</v>
      </c>
    </row>
    <row r="2" spans="1:9">
      <c r="A2" s="1"/>
    </row>
    <row r="3" spans="1:9">
      <c r="B3" s="17" t="s">
        <v>22</v>
      </c>
    </row>
    <row r="4" spans="1:9">
      <c r="B4" s="17" t="s">
        <v>23</v>
      </c>
    </row>
    <row r="5" spans="1:9">
      <c r="B5" t="s">
        <v>24</v>
      </c>
    </row>
    <row r="6" spans="1:9">
      <c r="B6" t="s">
        <v>25</v>
      </c>
    </row>
    <row r="9" spans="1:9">
      <c r="A9" s="1" t="s">
        <v>12</v>
      </c>
      <c r="G9" s="1" t="s">
        <v>18</v>
      </c>
    </row>
    <row r="10" spans="1:9">
      <c r="B10" s="2" t="s">
        <v>0</v>
      </c>
      <c r="C10" s="2" t="s">
        <v>1</v>
      </c>
      <c r="D10" s="10" t="s">
        <v>2</v>
      </c>
      <c r="E10" s="10" t="s">
        <v>3</v>
      </c>
      <c r="G10" s="3" t="s">
        <v>13</v>
      </c>
      <c r="H10" s="3"/>
      <c r="I10" s="3"/>
    </row>
    <row r="11" spans="1:9">
      <c r="B11" s="3">
        <v>1</v>
      </c>
      <c r="C11" s="3">
        <v>9</v>
      </c>
      <c r="D11" s="7">
        <f>B11*C11</f>
        <v>9</v>
      </c>
      <c r="E11" s="7">
        <f>B11^2</f>
        <v>1</v>
      </c>
      <c r="G11" s="7" t="s">
        <v>17</v>
      </c>
      <c r="H11" s="7"/>
      <c r="I11" s="7"/>
    </row>
    <row r="12" spans="1:9">
      <c r="B12" s="11">
        <v>2</v>
      </c>
      <c r="C12" s="11">
        <v>21</v>
      </c>
      <c r="D12" s="12">
        <f t="shared" ref="D12:D15" si="0">B12*C12</f>
        <v>42</v>
      </c>
      <c r="E12" s="12">
        <f t="shared" ref="E12:E15" si="1">B12^2</f>
        <v>4</v>
      </c>
      <c r="G12" s="5" t="s">
        <v>14</v>
      </c>
      <c r="H12" s="5"/>
      <c r="I12" s="5"/>
    </row>
    <row r="13" spans="1:9">
      <c r="B13" s="11">
        <v>3</v>
      </c>
      <c r="C13" s="11">
        <v>28</v>
      </c>
      <c r="D13" s="12">
        <f t="shared" si="0"/>
        <v>84</v>
      </c>
      <c r="E13" s="12">
        <f t="shared" si="1"/>
        <v>9</v>
      </c>
      <c r="G13" s="6" t="s">
        <v>15</v>
      </c>
      <c r="H13" s="6"/>
      <c r="I13" s="6"/>
    </row>
    <row r="14" spans="1:9">
      <c r="B14" s="11">
        <v>4</v>
      </c>
      <c r="C14" s="11">
        <v>41</v>
      </c>
      <c r="D14" s="12">
        <f t="shared" si="0"/>
        <v>164</v>
      </c>
      <c r="E14" s="12">
        <f t="shared" si="1"/>
        <v>16</v>
      </c>
      <c r="G14" s="14" t="s">
        <v>16</v>
      </c>
      <c r="H14" s="14"/>
      <c r="I14" s="14"/>
    </row>
    <row r="15" spans="1:9">
      <c r="B15" s="4">
        <v>5</v>
      </c>
      <c r="C15" s="4">
        <v>47</v>
      </c>
      <c r="D15" s="8">
        <f t="shared" si="0"/>
        <v>235</v>
      </c>
      <c r="E15" s="8">
        <f t="shared" si="1"/>
        <v>25</v>
      </c>
    </row>
    <row r="16" spans="1:9">
      <c r="A16" s="13" t="s">
        <v>10</v>
      </c>
      <c r="B16" s="9">
        <f>SUM(B11:B15)</f>
        <v>15</v>
      </c>
      <c r="C16" s="9">
        <f>SUM(C11:C15)</f>
        <v>146</v>
      </c>
      <c r="D16" s="9">
        <f>SUM(D11:D15)</f>
        <v>534</v>
      </c>
      <c r="E16" s="9">
        <f>SUM(E11:E15)</f>
        <v>55</v>
      </c>
    </row>
    <row r="17" spans="1:7">
      <c r="A17" s="13" t="s">
        <v>7</v>
      </c>
      <c r="B17">
        <f>COUNT(B11:B15)</f>
        <v>5</v>
      </c>
    </row>
    <row r="19" spans="1:7">
      <c r="A19" s="1" t="s">
        <v>20</v>
      </c>
    </row>
    <row r="20" spans="1:7">
      <c r="B20" t="s">
        <v>27</v>
      </c>
    </row>
    <row r="21" spans="1:7">
      <c r="B21" t="s">
        <v>21</v>
      </c>
    </row>
    <row r="23" spans="1:7">
      <c r="A23" s="1" t="s">
        <v>4</v>
      </c>
      <c r="E23" s="1" t="s">
        <v>11</v>
      </c>
    </row>
    <row r="24" spans="1:7">
      <c r="B24" s="6" t="s">
        <v>5</v>
      </c>
      <c r="C24" s="6">
        <f>(B17*D16 - B16*C16)/(B17*E16 - B16^2)</f>
        <v>9.6</v>
      </c>
      <c r="F24" s="15" t="s">
        <v>8</v>
      </c>
      <c r="G24" s="15" t="s">
        <v>9</v>
      </c>
    </row>
    <row r="25" spans="1:7">
      <c r="B25" s="6" t="s">
        <v>6</v>
      </c>
      <c r="C25" s="6">
        <f>(C16 - C24*B16)/B17</f>
        <v>0.4</v>
      </c>
      <c r="F25" s="14">
        <f>MIN(B11:B15)</f>
        <v>1</v>
      </c>
      <c r="G25" s="14">
        <f>C24*F25 + C25</f>
        <v>10</v>
      </c>
    </row>
    <row r="26" spans="1:7">
      <c r="F26" s="16">
        <f>MAX(B11:B15)</f>
        <v>5</v>
      </c>
      <c r="G26" s="16">
        <f>C24*F26 + C25</f>
        <v>48.4</v>
      </c>
    </row>
    <row r="28" spans="1:7">
      <c r="A28" s="1" t="s">
        <v>26</v>
      </c>
    </row>
  </sheetData>
  <pageMargins left="0.7" right="0.45" top="0.75" bottom="0.75" header="0.3" footer="0.3"/>
  <pageSetup orientation="portrait" r:id="rId1"/>
  <headerFooter>
    <oddFooter>&amp;L&amp;F&amp;R&amp;D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Portland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 Recktenwald</dc:creator>
  <cp:lastModifiedBy>Gerry Recktenwald</cp:lastModifiedBy>
  <cp:lastPrinted>2010-11-04T19:42:43Z</cp:lastPrinted>
  <dcterms:created xsi:type="dcterms:W3CDTF">2010-11-03T22:18:12Z</dcterms:created>
  <dcterms:modified xsi:type="dcterms:W3CDTF">2010-11-04T19:42:56Z</dcterms:modified>
</cp:coreProperties>
</file>