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15600" windowHeight="11565"/>
  </bookViews>
  <sheets>
    <sheet name="Ex 8.1" sheetId="11" r:id="rId1"/>
    <sheet name="Ex 8.2" sheetId="13" r:id="rId2"/>
    <sheet name="Ex 8.3" sheetId="5" r:id="rId3"/>
    <sheet name="Ex 8.4" sheetId="6" r:id="rId4"/>
    <sheet name="Ex 8.5a" sheetId="7" r:id="rId5"/>
    <sheet name="Ex 8.5b" sheetId="8" r:id="rId6"/>
    <sheet name="Ex 8.6" sheetId="9" r:id="rId7"/>
  </sheets>
  <definedNames>
    <definedName name="solver_adj" localSheetId="2" hidden="1">'Ex 8.3'!$F$9</definedName>
    <definedName name="solver_adj" localSheetId="6" hidden="1">'Ex 8.6'!$C$8:$C$9</definedName>
    <definedName name="solver_cvg" localSheetId="2" hidden="1">0.0001</definedName>
    <definedName name="solver_cvg" localSheetId="6" hidden="1">0.0001</definedName>
    <definedName name="solver_drv" localSheetId="2" hidden="1">1</definedName>
    <definedName name="solver_drv" localSheetId="6" hidden="1">1</definedName>
    <definedName name="solver_eng" localSheetId="2" hidden="1">1</definedName>
    <definedName name="solver_eng" localSheetId="6" hidden="1">1</definedName>
    <definedName name="solver_est" localSheetId="2" hidden="1">1</definedName>
    <definedName name="solver_est" localSheetId="6" hidden="1">1</definedName>
    <definedName name="solver_itr" localSheetId="2" hidden="1">100</definedName>
    <definedName name="solver_itr" localSheetId="6" hidden="1">100</definedName>
    <definedName name="solver_lhs1" localSheetId="2" hidden="1">'Ex 8.3'!$F$9</definedName>
    <definedName name="solver_lhs2" localSheetId="2" hidden="1">'Ex 8.3'!$F$9</definedName>
    <definedName name="solver_lin" localSheetId="2" hidden="1">2</definedName>
    <definedName name="solver_lin" localSheetId="6" hidden="1">2</definedName>
    <definedName name="solver_mip" localSheetId="6" hidden="1">2147483647</definedName>
    <definedName name="solver_mni" localSheetId="6" hidden="1">30</definedName>
    <definedName name="solver_mrt" localSheetId="6" hidden="1">0.075</definedName>
    <definedName name="solver_msl" localSheetId="6" hidden="1">2</definedName>
    <definedName name="solver_neg" localSheetId="2" hidden="1">2</definedName>
    <definedName name="solver_neg" localSheetId="6" hidden="1">2</definedName>
    <definedName name="solver_nod" localSheetId="6" hidden="1">2147483647</definedName>
    <definedName name="solver_num" localSheetId="2" hidden="1">1</definedName>
    <definedName name="solver_num" localSheetId="6" hidden="1">0</definedName>
    <definedName name="solver_nwt" localSheetId="2" hidden="1">1</definedName>
    <definedName name="solver_nwt" localSheetId="6" hidden="1">1</definedName>
    <definedName name="solver_opt" localSheetId="2" hidden="1">'Ex 8.3'!$H$9</definedName>
    <definedName name="solver_opt" localSheetId="6" hidden="1">'Ex 8.6'!$E$24</definedName>
    <definedName name="solver_pre" localSheetId="2" hidden="1">0.000001</definedName>
    <definedName name="solver_pre" localSheetId="6" hidden="1">0.000001</definedName>
    <definedName name="solver_rbv" localSheetId="6" hidden="1">1</definedName>
    <definedName name="solver_rel1" localSheetId="2" hidden="1">3</definedName>
    <definedName name="solver_rel2" localSheetId="2" hidden="1">3</definedName>
    <definedName name="solver_rhs1" localSheetId="2" hidden="1">0.02</definedName>
    <definedName name="solver_rhs2" localSheetId="2" hidden="1">0</definedName>
    <definedName name="solver_rlx" localSheetId="6" hidden="1">1</definedName>
    <definedName name="solver_rsd" localSheetId="6" hidden="1">0</definedName>
    <definedName name="solver_scl" localSheetId="2" hidden="1">2</definedName>
    <definedName name="solver_scl" localSheetId="6" hidden="1">2</definedName>
    <definedName name="solver_sho" localSheetId="2" hidden="1">2</definedName>
    <definedName name="solver_sho" localSheetId="6" hidden="1">2</definedName>
    <definedName name="solver_ssz" localSheetId="6" hidden="1">100</definedName>
    <definedName name="solver_tim" localSheetId="2" hidden="1">100</definedName>
    <definedName name="solver_tim" localSheetId="6" hidden="1">100</definedName>
    <definedName name="solver_tol" localSheetId="2" hidden="1">0.05</definedName>
    <definedName name="solver_tol" localSheetId="6" hidden="1">0.05</definedName>
    <definedName name="solver_typ" localSheetId="2" hidden="1">3</definedName>
    <definedName name="solver_typ" localSheetId="6" hidden="1">1</definedName>
    <definedName name="solver_val" localSheetId="2" hidden="1">0.1</definedName>
    <definedName name="solver_val" localSheetId="6" hidden="1">0.1</definedName>
    <definedName name="solver_ver" localSheetId="2" hidden="1">3</definedName>
    <definedName name="solver_ver" localSheetId="6" hidden="1">3</definedName>
  </definedNames>
  <calcPr calcId="145621"/>
</workbook>
</file>

<file path=xl/calcChain.xml><?xml version="1.0" encoding="utf-8"?>
<calcChain xmlns="http://schemas.openxmlformats.org/spreadsheetml/2006/main">
  <c r="F14" i="7" l="1"/>
  <c r="F12" i="7"/>
  <c r="F8" i="7"/>
  <c r="F6" i="7"/>
  <c r="E55" i="7" l="1"/>
  <c r="E106" i="7"/>
  <c r="C5" i="7"/>
  <c r="F41" i="7"/>
  <c r="D43" i="7"/>
  <c r="I83" i="7"/>
  <c r="J84" i="7"/>
  <c r="F103" i="7"/>
  <c r="J103" i="7"/>
  <c r="H92" i="7"/>
  <c r="G93" i="7"/>
  <c r="F128" i="7"/>
  <c r="B128" i="7"/>
  <c r="H80" i="7"/>
  <c r="E128" i="7"/>
  <c r="F33" i="7"/>
  <c r="E32" i="7"/>
  <c r="J102" i="7"/>
  <c r="F67" i="7"/>
  <c r="D123" i="7"/>
  <c r="B117" i="7"/>
  <c r="D93" i="7"/>
  <c r="F91" i="7"/>
  <c r="J25" i="9"/>
  <c r="C22" i="9"/>
  <c r="G20" i="9"/>
  <c r="G19" i="9"/>
  <c r="G18" i="9"/>
  <c r="H18" i="9"/>
  <c r="G17" i="9"/>
  <c r="G16" i="9"/>
  <c r="G15" i="9"/>
  <c r="B129" i="7" l="1"/>
  <c r="B104" i="7"/>
  <c r="J105" i="7"/>
  <c r="C107" i="7"/>
  <c r="H112" i="7"/>
  <c r="C122" i="7"/>
  <c r="D35" i="7"/>
  <c r="C34" i="7"/>
  <c r="G66" i="7"/>
  <c r="H55" i="7"/>
  <c r="C116" i="7"/>
  <c r="I130" i="7"/>
  <c r="G119" i="7"/>
  <c r="F127" i="7"/>
  <c r="B108" i="7"/>
  <c r="D112" i="7"/>
  <c r="H121" i="7"/>
  <c r="C103" i="7"/>
  <c r="D103" i="7"/>
  <c r="E41" i="7"/>
  <c r="F120" i="7"/>
  <c r="E130" i="7"/>
  <c r="G105" i="7"/>
  <c r="F74" i="7"/>
  <c r="D113" i="7"/>
  <c r="H85" i="7"/>
  <c r="D94" i="7"/>
  <c r="F64" i="7"/>
  <c r="D91" i="7"/>
  <c r="D54" i="7"/>
  <c r="F60" i="7"/>
  <c r="C108" i="7"/>
  <c r="H123" i="7"/>
  <c r="I71" i="7"/>
  <c r="J121" i="7"/>
  <c r="H107" i="7"/>
  <c r="D84" i="7"/>
  <c r="B121" i="7"/>
  <c r="D131" i="7"/>
  <c r="C105" i="7"/>
  <c r="H72" i="7"/>
  <c r="I112" i="7"/>
  <c r="F83" i="7"/>
  <c r="I93" i="7"/>
  <c r="D63" i="7"/>
  <c r="F89" i="7"/>
  <c r="H53" i="7"/>
  <c r="H42" i="7"/>
  <c r="E84" i="7"/>
  <c r="C102" i="7"/>
  <c r="G112" i="7"/>
  <c r="C121" i="7"/>
  <c r="J125" i="7"/>
  <c r="F47" i="7"/>
  <c r="D92" i="7"/>
  <c r="J112" i="7"/>
  <c r="F126" i="7"/>
  <c r="G82" i="7"/>
  <c r="J120" i="7"/>
  <c r="I50" i="7"/>
  <c r="F98" i="7"/>
  <c r="C115" i="7"/>
  <c r="J124" i="7"/>
  <c r="G32" i="7"/>
  <c r="I115" i="7"/>
  <c r="H108" i="7"/>
  <c r="I99" i="7"/>
  <c r="G85" i="7"/>
  <c r="E54" i="7"/>
  <c r="H117" i="7"/>
  <c r="J107" i="7"/>
  <c r="H93" i="7"/>
  <c r="B64" i="7"/>
  <c r="D98" i="7"/>
  <c r="J88" i="7"/>
  <c r="J74" i="7"/>
  <c r="C50" i="7"/>
  <c r="G96" i="7"/>
  <c r="I76" i="7"/>
  <c r="C72" i="7"/>
  <c r="E81" i="7"/>
  <c r="B39" i="7"/>
  <c r="J65" i="7"/>
  <c r="J54" i="7"/>
  <c r="D77" i="7"/>
  <c r="E100" i="7"/>
  <c r="H111" i="7"/>
  <c r="B120" i="7"/>
  <c r="F125" i="7"/>
  <c r="E40" i="7"/>
  <c r="H88" i="7"/>
  <c r="C111" i="7"/>
  <c r="G125" i="7"/>
  <c r="F75" i="7"/>
  <c r="H119" i="7"/>
  <c r="J43" i="7"/>
  <c r="H96" i="7"/>
  <c r="D114" i="7"/>
  <c r="F124" i="7"/>
  <c r="G131" i="7"/>
  <c r="D116" i="7"/>
  <c r="C109" i="7"/>
  <c r="H100" i="7"/>
  <c r="F86" i="7"/>
  <c r="I56" i="7"/>
  <c r="C118" i="7"/>
  <c r="I108" i="7"/>
  <c r="G94" i="7"/>
  <c r="E66" i="7"/>
  <c r="C99" i="7"/>
  <c r="E89" i="7"/>
  <c r="I75" i="7"/>
  <c r="G52" i="7"/>
  <c r="B97" i="7"/>
  <c r="F79" i="7"/>
  <c r="G72" i="7"/>
  <c r="I81" i="7"/>
  <c r="I40" i="7"/>
  <c r="F123" i="7"/>
  <c r="E131" i="7"/>
  <c r="D110" i="7"/>
  <c r="H38" i="7"/>
  <c r="G47" i="7"/>
  <c r="G37" i="7"/>
  <c r="F46" i="7"/>
  <c r="C53" i="7"/>
  <c r="G57" i="7"/>
  <c r="F62" i="7"/>
  <c r="E67" i="7"/>
  <c r="F35" i="7"/>
  <c r="D45" i="7"/>
  <c r="F53" i="7"/>
  <c r="F59" i="7"/>
  <c r="C64" i="7"/>
  <c r="J68" i="7"/>
  <c r="J72" i="7"/>
  <c r="F76" i="7"/>
  <c r="B80" i="7"/>
  <c r="G83" i="7"/>
  <c r="E38" i="7"/>
  <c r="F45" i="7"/>
  <c r="J51" i="7"/>
  <c r="G56" i="7"/>
  <c r="E61" i="7"/>
  <c r="C66" i="7"/>
  <c r="I70" i="7"/>
  <c r="E74" i="7"/>
  <c r="J77" i="7"/>
  <c r="F81" i="7"/>
  <c r="C36" i="7"/>
  <c r="E50" i="7"/>
  <c r="J59" i="7"/>
  <c r="E69" i="7"/>
  <c r="E102" i="7"/>
  <c r="H37" i="7"/>
  <c r="I44" i="7"/>
  <c r="F51" i="7"/>
  <c r="C56" i="7"/>
  <c r="J60" i="7"/>
  <c r="H65" i="7"/>
  <c r="E70" i="7"/>
  <c r="B74" i="7"/>
  <c r="G77" i="7"/>
  <c r="C81" i="7"/>
  <c r="F84" i="7"/>
  <c r="D86" i="7"/>
  <c r="B88" i="7"/>
  <c r="I89" i="7"/>
  <c r="G91" i="7"/>
  <c r="E93" i="7"/>
  <c r="C95" i="7"/>
  <c r="J96" i="7"/>
  <c r="H98" i="7"/>
  <c r="F100" i="7"/>
  <c r="D102" i="7"/>
  <c r="I38" i="7"/>
  <c r="C52" i="7"/>
  <c r="H61" i="7"/>
  <c r="B71" i="7"/>
  <c r="C78" i="7"/>
  <c r="I84" i="7"/>
  <c r="E88" i="7"/>
  <c r="J91" i="7"/>
  <c r="F95" i="7"/>
  <c r="B99" i="7"/>
  <c r="G102" i="7"/>
  <c r="I104" i="7"/>
  <c r="G106" i="7"/>
  <c r="E108" i="7"/>
  <c r="C110" i="7"/>
  <c r="J111" i="7"/>
  <c r="H113" i="7"/>
  <c r="F115" i="7"/>
  <c r="D117" i="7"/>
  <c r="B119" i="7"/>
  <c r="B105" i="7"/>
  <c r="D34" i="7"/>
  <c r="G33" i="7"/>
  <c r="G49" i="7"/>
  <c r="D60" i="7"/>
  <c r="G69" i="7"/>
  <c r="H49" i="7"/>
  <c r="I61" i="7"/>
  <c r="C71" i="7"/>
  <c r="D78" i="7"/>
  <c r="I34" i="7"/>
  <c r="B49" i="7"/>
  <c r="B59" i="7"/>
  <c r="F68" i="7"/>
  <c r="C76" i="7"/>
  <c r="D83" i="7"/>
  <c r="C55" i="7"/>
  <c r="D73" i="7"/>
  <c r="J83" i="7"/>
  <c r="B89" i="7"/>
  <c r="G92" i="7"/>
  <c r="C96" i="7"/>
  <c r="I98" i="7"/>
  <c r="J101" i="7"/>
  <c r="F39" i="7"/>
  <c r="E48" i="7"/>
  <c r="B55" i="7"/>
  <c r="C62" i="7"/>
  <c r="B68" i="7"/>
  <c r="C73" i="7"/>
  <c r="F78" i="7"/>
  <c r="J82" i="7"/>
  <c r="I85" i="7"/>
  <c r="F88" i="7"/>
  <c r="H90" i="7"/>
  <c r="J92" i="7"/>
  <c r="G95" i="7"/>
  <c r="I97" i="7"/>
  <c r="B100" i="7"/>
  <c r="H102" i="7"/>
  <c r="J45" i="7"/>
  <c r="D59" i="7"/>
  <c r="I72" i="7"/>
  <c r="H81" i="7"/>
  <c r="F87" i="7"/>
  <c r="I92" i="7"/>
  <c r="D97" i="7"/>
  <c r="H101" i="7"/>
  <c r="D105" i="7"/>
  <c r="F107" i="7"/>
  <c r="H109" i="7"/>
  <c r="E112" i="7"/>
  <c r="G114" i="7"/>
  <c r="I116" i="7"/>
  <c r="F119" i="7"/>
  <c r="D121" i="7"/>
  <c r="G38" i="7"/>
  <c r="B52" i="7"/>
  <c r="F61" i="7"/>
  <c r="B78" i="7"/>
  <c r="H84" i="7"/>
  <c r="D88" i="7"/>
  <c r="I91" i="7"/>
  <c r="E95" i="7"/>
  <c r="F102" i="7"/>
  <c r="F106" i="7"/>
  <c r="B110" i="7"/>
  <c r="G113" i="7"/>
  <c r="H32" i="7"/>
  <c r="C32" i="7"/>
  <c r="C127" i="7"/>
  <c r="G123" i="7"/>
  <c r="D119" i="7"/>
  <c r="F112" i="7"/>
  <c r="J108" i="7"/>
  <c r="E105" i="7"/>
  <c r="D100" i="7"/>
  <c r="C93" i="7"/>
  <c r="G73" i="7"/>
  <c r="F32" i="7"/>
  <c r="B122" i="7"/>
  <c r="F109" i="7"/>
  <c r="B87" i="7"/>
  <c r="G40" i="7"/>
  <c r="G108" i="7"/>
  <c r="E33" i="7"/>
  <c r="D50" i="7"/>
  <c r="C49" i="7"/>
  <c r="E59" i="7"/>
  <c r="C69" i="7"/>
  <c r="I48" i="7"/>
  <c r="D61" i="7"/>
  <c r="H70" i="7"/>
  <c r="I77" i="7"/>
  <c r="J33" i="7"/>
  <c r="C48" i="7"/>
  <c r="E58" i="7"/>
  <c r="J67" i="7"/>
  <c r="H75" i="7"/>
  <c r="I82" i="7"/>
  <c r="J53" i="7"/>
  <c r="E72" i="7"/>
  <c r="E80" i="7"/>
  <c r="H87" i="7"/>
  <c r="H91" i="7"/>
  <c r="I94" i="7"/>
  <c r="E98" i="7"/>
  <c r="F101" i="7"/>
  <c r="J35" i="7"/>
  <c r="G46" i="7"/>
  <c r="I53" i="7"/>
  <c r="H59" i="7"/>
  <c r="I66" i="7"/>
  <c r="D72" i="7"/>
  <c r="H76" i="7"/>
  <c r="B82" i="7"/>
  <c r="E85" i="7"/>
  <c r="G87" i="7"/>
  <c r="D90" i="7"/>
  <c r="F92" i="7"/>
  <c r="H94" i="7"/>
  <c r="E97" i="7"/>
  <c r="G99" i="7"/>
  <c r="I101" i="7"/>
  <c r="E42" i="7"/>
  <c r="J56" i="7"/>
  <c r="I68" i="7"/>
  <c r="J79" i="7"/>
  <c r="G86" i="7"/>
  <c r="B91" i="7"/>
  <c r="E96" i="7"/>
  <c r="I100" i="7"/>
  <c r="E104" i="7"/>
  <c r="B107" i="7"/>
  <c r="D109" i="7"/>
  <c r="F111" i="7"/>
  <c r="C114" i="7"/>
  <c r="E116" i="7"/>
  <c r="G118" i="7"/>
  <c r="I120" i="7"/>
  <c r="B35" i="7"/>
  <c r="D49" i="7"/>
  <c r="C59" i="7"/>
  <c r="G68" i="7"/>
  <c r="D76" i="7"/>
  <c r="E83" i="7"/>
  <c r="E87" i="7"/>
  <c r="J90" i="7"/>
  <c r="F94" i="7"/>
  <c r="B98" i="7"/>
  <c r="G101" i="7"/>
  <c r="D104" i="7"/>
  <c r="B106" i="7"/>
  <c r="I107" i="7"/>
  <c r="G109" i="7"/>
  <c r="E111" i="7"/>
  <c r="C113" i="7"/>
  <c r="J114" i="7"/>
  <c r="H116" i="7"/>
  <c r="F118" i="7"/>
  <c r="F129" i="7"/>
  <c r="B32" i="7"/>
  <c r="C131" i="7"/>
  <c r="E129" i="7"/>
  <c r="G127" i="7"/>
  <c r="I125" i="7"/>
  <c r="B124" i="7"/>
  <c r="D122" i="7"/>
  <c r="I119" i="7"/>
  <c r="J116" i="7"/>
  <c r="E113" i="7"/>
  <c r="I109" i="7"/>
  <c r="D106" i="7"/>
  <c r="B102" i="7"/>
  <c r="J94" i="7"/>
  <c r="I87" i="7"/>
  <c r="C77" i="7"/>
  <c r="E60" i="7"/>
  <c r="I36" i="7"/>
  <c r="H129" i="7"/>
  <c r="G126" i="7"/>
  <c r="B123" i="7"/>
  <c r="E118" i="7"/>
  <c r="D111" i="7"/>
  <c r="C104" i="7"/>
  <c r="G90" i="7"/>
  <c r="J71" i="7"/>
  <c r="H47" i="7"/>
  <c r="I131" i="7"/>
  <c r="D128" i="7"/>
  <c r="H124" i="7"/>
  <c r="H120" i="7"/>
  <c r="H114" i="7"/>
  <c r="G107" i="7"/>
  <c r="E99" i="7"/>
  <c r="F90" i="7"/>
  <c r="E75" i="7"/>
  <c r="J57" i="7"/>
  <c r="D33" i="7"/>
  <c r="J129" i="7"/>
  <c r="E126" i="7"/>
  <c r="G124" i="7"/>
  <c r="I122" i="7"/>
  <c r="G120" i="7"/>
  <c r="J117" i="7"/>
  <c r="E114" i="7"/>
  <c r="I110" i="7"/>
  <c r="D107" i="7"/>
  <c r="H103" i="7"/>
  <c r="I96" i="7"/>
  <c r="H89" i="7"/>
  <c r="I80" i="7"/>
  <c r="D65" i="7"/>
  <c r="C44" i="7"/>
  <c r="J70" i="7"/>
  <c r="J98" i="7"/>
  <c r="H104" i="7"/>
  <c r="D108" i="7"/>
  <c r="I111" i="7"/>
  <c r="E115" i="7"/>
  <c r="C117" i="7"/>
  <c r="G128" i="7"/>
  <c r="H130" i="7"/>
  <c r="J128" i="7"/>
  <c r="E125" i="7"/>
  <c r="G121" i="7"/>
  <c r="B116" i="7"/>
  <c r="B86" i="7"/>
  <c r="G55" i="7"/>
  <c r="I128" i="7"/>
  <c r="H125" i="7"/>
  <c r="G116" i="7"/>
  <c r="D101" i="7"/>
  <c r="G67" i="7"/>
  <c r="J130" i="7"/>
  <c r="E127" i="7"/>
  <c r="B37" i="7"/>
  <c r="J69" i="7"/>
  <c r="C86" i="7"/>
  <c r="B95" i="7"/>
  <c r="G104" i="7"/>
  <c r="B109" i="7"/>
  <c r="F113" i="7"/>
  <c r="I118" i="7"/>
  <c r="I121" i="7"/>
  <c r="C124" i="7"/>
  <c r="D127" i="7"/>
  <c r="H131" i="7"/>
  <c r="D53" i="7"/>
  <c r="J78" i="7"/>
  <c r="B94" i="7"/>
  <c r="I105" i="7"/>
  <c r="F116" i="7"/>
  <c r="J122" i="7"/>
  <c r="E53" i="7"/>
  <c r="B113" i="7"/>
  <c r="J123" i="7"/>
  <c r="B65" i="7"/>
  <c r="G89" i="7"/>
  <c r="H110" i="7"/>
  <c r="I117" i="7"/>
  <c r="H122" i="7"/>
  <c r="I129" i="7"/>
  <c r="I126" i="7"/>
  <c r="F114" i="7"/>
  <c r="J110" i="7"/>
  <c r="I103" i="7"/>
  <c r="C97" i="7"/>
  <c r="G81" i="7"/>
  <c r="D66" i="7"/>
  <c r="H45" i="7"/>
  <c r="J115" i="7"/>
  <c r="B111" i="7"/>
  <c r="C106" i="7"/>
  <c r="C90" i="7"/>
  <c r="E76" i="7"/>
  <c r="E101" i="7"/>
  <c r="F96" i="7"/>
  <c r="C87" i="7"/>
  <c r="D80" i="7"/>
  <c r="G58" i="7"/>
  <c r="B43" i="7"/>
  <c r="E94" i="7"/>
  <c r="J85" i="7"/>
  <c r="H79" i="7"/>
  <c r="J41" i="7"/>
  <c r="F42" i="7"/>
  <c r="B51" i="7"/>
  <c r="H73" i="7"/>
  <c r="J87" i="7"/>
  <c r="G98" i="7"/>
  <c r="F105" i="7"/>
  <c r="J109" i="7"/>
  <c r="D115" i="7"/>
  <c r="E119" i="7"/>
  <c r="E122" i="7"/>
  <c r="B125" i="7"/>
  <c r="C128" i="7"/>
  <c r="D32" i="7"/>
  <c r="H62" i="7"/>
  <c r="F82" i="7"/>
  <c r="I95" i="7"/>
  <c r="E109" i="7"/>
  <c r="D118" i="7"/>
  <c r="I123" i="7"/>
  <c r="B130" i="7"/>
  <c r="C58" i="7"/>
  <c r="H97" i="7"/>
  <c r="I114" i="7"/>
  <c r="I124" i="7"/>
  <c r="F131" i="7"/>
  <c r="I69" i="7"/>
  <c r="E91" i="7"/>
  <c r="F104" i="7"/>
  <c r="G111" i="7"/>
  <c r="H118" i="7"/>
  <c r="C123" i="7"/>
  <c r="H126" i="7"/>
  <c r="D130" i="7"/>
  <c r="H127" i="7"/>
  <c r="G117" i="7"/>
  <c r="B114" i="7"/>
  <c r="F110" i="7"/>
  <c r="J106" i="7"/>
  <c r="E103" i="7"/>
  <c r="D96" i="7"/>
  <c r="C89" i="7"/>
  <c r="I79" i="7"/>
  <c r="J63" i="7"/>
  <c r="C42" i="7"/>
  <c r="J119" i="7"/>
  <c r="B115" i="7"/>
  <c r="G110" i="7"/>
  <c r="H105" i="7"/>
  <c r="C98" i="7"/>
  <c r="D89" i="7"/>
  <c r="G74" i="7"/>
  <c r="F49" i="7"/>
  <c r="J100" i="7"/>
  <c r="B96" i="7"/>
  <c r="C91" i="7"/>
  <c r="H86" i="7"/>
  <c r="E79" i="7"/>
  <c r="D69" i="7"/>
  <c r="E57" i="7"/>
  <c r="D41" i="7"/>
  <c r="H99" i="7"/>
  <c r="F93" i="7"/>
  <c r="F85" i="7"/>
  <c r="F63" i="7"/>
  <c r="D79" i="7"/>
  <c r="C63" i="7"/>
  <c r="B41" i="7"/>
  <c r="D74" i="7"/>
  <c r="J55" i="7"/>
  <c r="D64" i="7"/>
  <c r="H40" i="7"/>
  <c r="C125" i="7"/>
  <c r="C129" i="7"/>
  <c r="C94" i="7"/>
  <c r="G130" i="7"/>
  <c r="G103" i="7"/>
  <c r="D126" i="7"/>
  <c r="B118" i="7"/>
  <c r="E107" i="7"/>
  <c r="B90" i="7"/>
  <c r="E120" i="7"/>
  <c r="J99" i="7"/>
  <c r="G54" i="7"/>
  <c r="B92" i="7"/>
  <c r="E71" i="7"/>
  <c r="G100" i="7"/>
  <c r="G64" i="7"/>
  <c r="H63" i="7"/>
  <c r="H74" i="7"/>
  <c r="F56" i="7"/>
  <c r="H64" i="7"/>
  <c r="F122" i="7"/>
  <c r="C126" i="7"/>
  <c r="C100" i="7"/>
  <c r="J97" i="7"/>
  <c r="D95" i="7"/>
  <c r="B93" i="7"/>
  <c r="I90" i="7"/>
  <c r="D87" i="7"/>
  <c r="B83" i="7"/>
  <c r="J75" i="7"/>
  <c r="C68" i="7"/>
  <c r="H58" i="7"/>
  <c r="G48" i="7"/>
  <c r="E34" i="7"/>
  <c r="B81" i="7"/>
  <c r="F77" i="7"/>
  <c r="J73" i="7"/>
  <c r="D70" i="7"/>
  <c r="F65" i="7"/>
  <c r="I60" i="7"/>
  <c r="B56" i="7"/>
  <c r="D51" i="7"/>
  <c r="G44" i="7"/>
  <c r="F37" i="7"/>
  <c r="C83" i="7"/>
  <c r="G79" i="7"/>
  <c r="B76" i="7"/>
  <c r="F72" i="7"/>
  <c r="E68" i="7"/>
  <c r="G63" i="7"/>
  <c r="I58" i="7"/>
  <c r="E52" i="7"/>
  <c r="E44" i="7"/>
  <c r="G34" i="7"/>
  <c r="F66" i="7"/>
  <c r="B62" i="7"/>
  <c r="C57" i="7"/>
  <c r="D52" i="7"/>
  <c r="C45" i="7"/>
  <c r="C37" i="7"/>
  <c r="I45" i="7"/>
  <c r="I37" i="7"/>
  <c r="I113" i="7"/>
  <c r="D85" i="7"/>
  <c r="B131" i="7"/>
  <c r="H115" i="7"/>
  <c r="I88" i="7"/>
  <c r="I127" i="7"/>
  <c r="G115" i="7"/>
  <c r="G97" i="7"/>
  <c r="B36" i="7"/>
  <c r="J40" i="7"/>
  <c r="J44" i="7"/>
  <c r="F48" i="7"/>
  <c r="I35" i="7"/>
  <c r="I39" i="7"/>
  <c r="D44" i="7"/>
  <c r="H48" i="7"/>
  <c r="E51" i="7"/>
  <c r="B54" i="7"/>
  <c r="H56" i="7"/>
  <c r="J58" i="7"/>
  <c r="C61" i="7"/>
  <c r="I63" i="7"/>
  <c r="B66" i="7"/>
  <c r="D68" i="7"/>
  <c r="H33" i="7"/>
  <c r="C38" i="7"/>
  <c r="G42" i="7"/>
  <c r="J47" i="7"/>
  <c r="H51" i="7"/>
  <c r="H54" i="7"/>
  <c r="D58" i="7"/>
  <c r="G60" i="7"/>
  <c r="B63" i="7"/>
  <c r="E65" i="7"/>
  <c r="H67" i="7"/>
  <c r="C70" i="7"/>
  <c r="B72" i="7"/>
  <c r="I73" i="7"/>
  <c r="G75" i="7"/>
  <c r="E77" i="7"/>
  <c r="C79" i="7"/>
  <c r="J80" i="7"/>
  <c r="H82" i="7"/>
  <c r="B33" i="7"/>
  <c r="G36" i="7"/>
  <c r="C40" i="7"/>
  <c r="H43" i="7"/>
  <c r="D47" i="7"/>
  <c r="H50" i="7"/>
  <c r="B53" i="7"/>
  <c r="F55" i="7"/>
  <c r="I57" i="7"/>
  <c r="C60" i="7"/>
  <c r="G62" i="7"/>
  <c r="J64" i="7"/>
  <c r="D67" i="7"/>
  <c r="H69" i="7"/>
  <c r="H71" i="7"/>
  <c r="F73" i="7"/>
  <c r="D75" i="7"/>
  <c r="B77" i="7"/>
  <c r="I78" i="7"/>
  <c r="G80" i="7"/>
  <c r="E82" i="7"/>
  <c r="C84" i="7"/>
  <c r="H39" i="7"/>
  <c r="I46" i="7"/>
  <c r="I52" i="7"/>
  <c r="F57" i="7"/>
  <c r="D62" i="7"/>
  <c r="B67" i="7"/>
  <c r="F71" i="7"/>
  <c r="B75" i="7"/>
  <c r="G78" i="7"/>
  <c r="C82" i="7"/>
  <c r="B85" i="7"/>
  <c r="I86" i="7"/>
  <c r="G88" i="7"/>
  <c r="E90" i="7"/>
  <c r="C92" i="7"/>
  <c r="J93" i="7"/>
  <c r="H95" i="7"/>
  <c r="F97" i="7"/>
  <c r="D99" i="7"/>
  <c r="B101" i="7"/>
  <c r="I102" i="7"/>
  <c r="J32" i="7"/>
  <c r="F121" i="7"/>
  <c r="E92" i="7"/>
  <c r="G129" i="7"/>
  <c r="E121" i="7"/>
  <c r="C101" i="7"/>
  <c r="G35" i="7"/>
  <c r="C39" i="7"/>
  <c r="B44" i="7"/>
  <c r="B48" i="7"/>
  <c r="F34" i="7"/>
  <c r="E39" i="7"/>
  <c r="J42" i="7"/>
  <c r="J46" i="7"/>
  <c r="J50" i="7"/>
  <c r="G53" i="7"/>
  <c r="I55" i="7"/>
  <c r="F58" i="7"/>
  <c r="H60" i="7"/>
  <c r="J62" i="7"/>
  <c r="G65" i="7"/>
  <c r="I67" i="7"/>
  <c r="B70" i="7"/>
  <c r="D37" i="7"/>
  <c r="H41" i="7"/>
  <c r="C46" i="7"/>
  <c r="C51" i="7"/>
  <c r="C54" i="7"/>
  <c r="B57" i="7"/>
  <c r="B60" i="7"/>
  <c r="E62" i="7"/>
  <c r="I64" i="7"/>
  <c r="C67" i="7"/>
  <c r="F69" i="7"/>
  <c r="G71" i="7"/>
  <c r="E73" i="7"/>
  <c r="C75" i="7"/>
  <c r="J76" i="7"/>
  <c r="H78" i="7"/>
  <c r="F80" i="7"/>
  <c r="D82" i="7"/>
  <c r="B84" i="7"/>
  <c r="H35" i="7"/>
  <c r="D39" i="7"/>
  <c r="I42" i="7"/>
  <c r="E46" i="7"/>
  <c r="J49" i="7"/>
  <c r="F52" i="7"/>
  <c r="I54" i="7"/>
  <c r="D57" i="7"/>
  <c r="G59" i="7"/>
  <c r="J61" i="7"/>
  <c r="E64" i="7"/>
  <c r="H66" i="7"/>
  <c r="B69" i="7"/>
  <c r="D71" i="7"/>
  <c r="B73" i="7"/>
  <c r="I74" i="7"/>
  <c r="G76" i="7"/>
  <c r="E78" i="7"/>
  <c r="C80" i="7"/>
  <c r="J81" i="7"/>
  <c r="H83" i="7"/>
  <c r="J37" i="7"/>
  <c r="B45" i="7"/>
  <c r="G51" i="7"/>
  <c r="E56" i="7"/>
  <c r="B61" i="7"/>
  <c r="I65" i="7"/>
  <c r="G70" i="7"/>
  <c r="C74" i="7"/>
  <c r="H77" i="7"/>
  <c r="D81" i="7"/>
  <c r="G84" i="7"/>
  <c r="E86" i="7"/>
  <c r="C88" i="7"/>
  <c r="J89" i="7"/>
  <c r="C130" i="7"/>
  <c r="H57" i="7"/>
  <c r="D55" i="7"/>
  <c r="J52" i="7"/>
  <c r="G50" i="7"/>
  <c r="B47" i="7"/>
  <c r="F43" i="7"/>
  <c r="J39" i="7"/>
  <c r="E36" i="7"/>
  <c r="F70" i="7"/>
  <c r="H68" i="7"/>
  <c r="J66" i="7"/>
  <c r="C65" i="7"/>
  <c r="E63" i="7"/>
  <c r="G61" i="7"/>
  <c r="I59" i="7"/>
  <c r="B58" i="7"/>
  <c r="D56" i="7"/>
  <c r="F54" i="7"/>
  <c r="H52" i="7"/>
  <c r="F50" i="7"/>
  <c r="I47" i="7"/>
  <c r="H44" i="7"/>
  <c r="G41" i="7"/>
  <c r="B38" i="7"/>
  <c r="E35" i="7"/>
  <c r="I49" i="7"/>
  <c r="D46" i="7"/>
  <c r="C43" i="7"/>
  <c r="F40" i="7"/>
  <c r="J36" i="7"/>
  <c r="I33" i="7"/>
  <c r="H106" i="7"/>
  <c r="C120" i="7"/>
  <c r="B126" i="7"/>
  <c r="I32" i="7"/>
  <c r="B103" i="7"/>
  <c r="F117" i="7"/>
  <c r="B127" i="7"/>
  <c r="C112" i="7"/>
  <c r="G122" i="7"/>
  <c r="D129" i="7"/>
  <c r="I51" i="7"/>
  <c r="B50" i="7"/>
  <c r="D48" i="7"/>
  <c r="B46" i="7"/>
  <c r="E43" i="7"/>
  <c r="C41" i="7"/>
  <c r="J38" i="7"/>
  <c r="D36" i="7"/>
  <c r="B34" i="7"/>
  <c r="E49" i="7"/>
  <c r="H46" i="7"/>
  <c r="F44" i="7"/>
  <c r="D42" i="7"/>
  <c r="G39" i="7"/>
  <c r="E37" i="7"/>
  <c r="C35" i="7"/>
  <c r="J86" i="7"/>
  <c r="F108" i="7"/>
  <c r="E117" i="7"/>
  <c r="D124" i="7"/>
  <c r="H128" i="7"/>
  <c r="I62" i="7"/>
  <c r="F99" i="7"/>
  <c r="E110" i="7"/>
  <c r="C119" i="7"/>
  <c r="D125" i="7"/>
  <c r="C85" i="7"/>
  <c r="E47" i="7"/>
  <c r="G45" i="7"/>
  <c r="I43" i="7"/>
  <c r="B42" i="7"/>
  <c r="D40" i="7"/>
  <c r="F38" i="7"/>
  <c r="H36" i="7"/>
  <c r="J34" i="7"/>
  <c r="C33" i="7"/>
  <c r="J48" i="7"/>
  <c r="C47" i="7"/>
  <c r="E45" i="7"/>
  <c r="G43" i="7"/>
  <c r="I41" i="7"/>
  <c r="B40" i="7"/>
  <c r="D38" i="7"/>
  <c r="F36" i="7"/>
  <c r="H34" i="7"/>
  <c r="J104" i="7"/>
  <c r="B112" i="7"/>
  <c r="J118" i="7"/>
  <c r="E123" i="7"/>
  <c r="J126" i="7"/>
  <c r="F130" i="7"/>
  <c r="B79" i="7"/>
  <c r="J95" i="7"/>
  <c r="I106" i="7"/>
  <c r="J113" i="7"/>
  <c r="D120" i="7"/>
  <c r="E124" i="7"/>
  <c r="J127" i="7"/>
  <c r="J131" i="7"/>
  <c r="I18" i="9" l="1"/>
  <c r="J18" i="9" s="1"/>
  <c r="L79" i="7"/>
  <c r="L127" i="7"/>
  <c r="L46" i="7"/>
  <c r="L69" i="7"/>
  <c r="L115" i="7"/>
  <c r="L128" i="7"/>
  <c r="L34" i="7"/>
  <c r="L126" i="7"/>
  <c r="L41" i="7"/>
  <c r="L125" i="7"/>
  <c r="L111" i="7"/>
  <c r="L117" i="7"/>
  <c r="L35" i="7"/>
  <c r="L122" i="7"/>
  <c r="L61" i="7"/>
  <c r="L53" i="7"/>
  <c r="L54" i="7"/>
  <c r="L62" i="7"/>
  <c r="L37" i="7"/>
  <c r="L106" i="7"/>
  <c r="L68" i="7"/>
  <c r="L59" i="7"/>
  <c r="L105" i="7"/>
  <c r="L120" i="7"/>
  <c r="L129" i="7"/>
  <c r="L112" i="7"/>
  <c r="L42" i="7"/>
  <c r="L47" i="7"/>
  <c r="L70" i="7"/>
  <c r="L101" i="7"/>
  <c r="L75" i="7"/>
  <c r="L77" i="7"/>
  <c r="L72" i="7"/>
  <c r="L63" i="7"/>
  <c r="L36" i="7"/>
  <c r="L76" i="7"/>
  <c r="L81" i="7"/>
  <c r="L118" i="7"/>
  <c r="L96" i="7"/>
  <c r="L51" i="7"/>
  <c r="L113" i="7"/>
  <c r="L95" i="7"/>
  <c r="L86" i="7"/>
  <c r="L50" i="7"/>
  <c r="L45" i="7"/>
  <c r="L73" i="7"/>
  <c r="L57" i="7"/>
  <c r="L44" i="7"/>
  <c r="L67" i="7"/>
  <c r="L66" i="7"/>
  <c r="L131" i="7"/>
  <c r="L56" i="7"/>
  <c r="L83" i="7"/>
  <c r="L92" i="7"/>
  <c r="L90" i="7"/>
  <c r="L114" i="7"/>
  <c r="L130" i="7"/>
  <c r="L43" i="7"/>
  <c r="L65" i="7"/>
  <c r="L109" i="7"/>
  <c r="L123" i="7"/>
  <c r="L102" i="7"/>
  <c r="L98" i="7"/>
  <c r="L107" i="7"/>
  <c r="L91" i="7"/>
  <c r="L52" i="7"/>
  <c r="L99" i="7"/>
  <c r="L64" i="7"/>
  <c r="L104" i="7"/>
  <c r="L82" i="7"/>
  <c r="L78" i="7"/>
  <c r="L89" i="7"/>
  <c r="L49" i="7"/>
  <c r="L119" i="7"/>
  <c r="L71" i="7"/>
  <c r="L88" i="7"/>
  <c r="L40" i="7"/>
  <c r="L103" i="7"/>
  <c r="L38" i="7"/>
  <c r="L58" i="7"/>
  <c r="L84" i="7"/>
  <c r="L60" i="7"/>
  <c r="L48" i="7"/>
  <c r="L85" i="7"/>
  <c r="L33" i="7"/>
  <c r="L93" i="7"/>
  <c r="L94" i="7"/>
  <c r="L116" i="7"/>
  <c r="L124" i="7"/>
  <c r="L87" i="7"/>
  <c r="L110" i="7"/>
  <c r="L100" i="7"/>
  <c r="L55" i="7"/>
  <c r="L74" i="7"/>
  <c r="L80" i="7"/>
  <c r="L97" i="7"/>
  <c r="L39" i="7"/>
  <c r="L121" i="7"/>
  <c r="L108" i="7"/>
  <c r="L32" i="7"/>
  <c r="K96" i="7"/>
  <c r="K81" i="7"/>
  <c r="K115" i="7"/>
  <c r="K82" i="7"/>
  <c r="K79" i="7"/>
  <c r="K118" i="7"/>
  <c r="K60" i="7"/>
  <c r="K97" i="7"/>
  <c r="K113" i="7"/>
  <c r="K91" i="7"/>
  <c r="K111" i="7"/>
  <c r="K94" i="7"/>
  <c r="K76" i="7"/>
  <c r="K100" i="7"/>
  <c r="K119" i="7"/>
  <c r="K55" i="7"/>
  <c r="K131" i="7"/>
  <c r="K59" i="7"/>
  <c r="K122" i="7"/>
  <c r="K68" i="7"/>
  <c r="K75" i="7"/>
  <c r="K89" i="7"/>
  <c r="K80" i="7"/>
  <c r="K121" i="7"/>
  <c r="K83" i="7"/>
  <c r="K114" i="7"/>
  <c r="K72" i="7"/>
  <c r="K117" i="7"/>
  <c r="K63" i="7"/>
  <c r="K88" i="7"/>
  <c r="K61" i="7"/>
  <c r="K73" i="7"/>
  <c r="K102" i="7"/>
  <c r="K54" i="7"/>
  <c r="K101" i="7"/>
  <c r="K98" i="7"/>
  <c r="K67" i="7"/>
  <c r="K125" i="7"/>
  <c r="K108" i="7"/>
  <c r="K86" i="7"/>
  <c r="K87" i="7"/>
  <c r="K123" i="7"/>
  <c r="K116" i="7"/>
  <c r="K128" i="7"/>
  <c r="K84" i="7"/>
  <c r="K105" i="7"/>
  <c r="K90" i="7"/>
  <c r="K107" i="7"/>
  <c r="K109" i="7"/>
  <c r="K56" i="7"/>
  <c r="K78" i="7"/>
  <c r="K52" i="7"/>
  <c r="K64" i="7"/>
  <c r="K65" i="7"/>
  <c r="K53" i="7"/>
  <c r="K103" i="7"/>
  <c r="K74" i="7"/>
  <c r="K69" i="7"/>
  <c r="K51" i="7"/>
  <c r="K93" i="7"/>
  <c r="K124" i="7"/>
  <c r="K35" i="7"/>
  <c r="K77" i="7"/>
  <c r="K71" i="7"/>
  <c r="K37" i="7"/>
  <c r="K129" i="7"/>
  <c r="K126" i="7"/>
  <c r="K44" i="7"/>
  <c r="K92" i="7"/>
  <c r="K39" i="7"/>
  <c r="K49" i="7"/>
  <c r="K32" i="7"/>
  <c r="K66" i="7"/>
  <c r="K57" i="7"/>
  <c r="K85" i="7"/>
  <c r="K127" i="7"/>
  <c r="K58" i="7"/>
  <c r="K106" i="7"/>
  <c r="K70" i="7"/>
  <c r="K104" i="7"/>
  <c r="K120" i="7"/>
  <c r="K43" i="7"/>
  <c r="K99" i="7"/>
  <c r="K62" i="7"/>
  <c r="K130" i="7"/>
  <c r="K112" i="7"/>
  <c r="K50" i="7"/>
  <c r="K110" i="7"/>
  <c r="K46" i="7"/>
  <c r="K36" i="7"/>
  <c r="K41" i="7"/>
  <c r="K38" i="7"/>
  <c r="K95" i="7"/>
  <c r="K33" i="7"/>
  <c r="K48" i="7"/>
  <c r="K45" i="7"/>
  <c r="K42" i="7"/>
  <c r="K34" i="7"/>
  <c r="K40" i="7"/>
  <c r="K47" i="7"/>
  <c r="I20" i="9"/>
  <c r="J20" i="9" s="1"/>
  <c r="H20" i="9"/>
  <c r="H15" i="9"/>
  <c r="H16" i="9"/>
  <c r="H19" i="9"/>
  <c r="I19" i="9"/>
  <c r="J19" i="9" s="1"/>
  <c r="H17" i="9"/>
  <c r="I17" i="9"/>
  <c r="J17" i="9" s="1"/>
  <c r="N41" i="7" l="1"/>
  <c r="M34" i="7"/>
  <c r="M33" i="7"/>
  <c r="M36" i="7"/>
  <c r="M130" i="7"/>
  <c r="N47" i="7"/>
  <c r="N112" i="7"/>
  <c r="M104" i="7"/>
  <c r="M127" i="7"/>
  <c r="N62" i="7"/>
  <c r="M129" i="7"/>
  <c r="M124" i="7"/>
  <c r="N58" i="7"/>
  <c r="N77" i="7"/>
  <c r="M109" i="7"/>
  <c r="M128" i="7"/>
  <c r="M87" i="7"/>
  <c r="M98" i="7"/>
  <c r="M102" i="7"/>
  <c r="M88" i="7"/>
  <c r="N84" i="7"/>
  <c r="N97" i="7"/>
  <c r="M114" i="7"/>
  <c r="M83" i="7"/>
  <c r="N64" i="7"/>
  <c r="N85" i="7"/>
  <c r="N101" i="7"/>
  <c r="N37" i="7"/>
  <c r="M100" i="7"/>
  <c r="M111" i="7"/>
  <c r="N88" i="7"/>
  <c r="N35" i="7"/>
  <c r="M60" i="7"/>
  <c r="M79" i="7"/>
  <c r="M115" i="7"/>
  <c r="M47" i="7"/>
  <c r="N42" i="7"/>
  <c r="N79" i="7"/>
  <c r="N120" i="7"/>
  <c r="N45" i="7"/>
  <c r="N125" i="7"/>
  <c r="M50" i="7"/>
  <c r="N49" i="7"/>
  <c r="N48" i="7"/>
  <c r="N40" i="7"/>
  <c r="N122" i="7"/>
  <c r="N127" i="7"/>
  <c r="M70" i="7"/>
  <c r="N86" i="7"/>
  <c r="M85" i="7"/>
  <c r="N50" i="7"/>
  <c r="M92" i="7"/>
  <c r="N73" i="7"/>
  <c r="N102" i="7"/>
  <c r="M77" i="7"/>
  <c r="N60" i="7"/>
  <c r="N59" i="7"/>
  <c r="M103" i="7"/>
  <c r="M64" i="7"/>
  <c r="N57" i="7"/>
  <c r="M107" i="7"/>
  <c r="M90" i="7"/>
  <c r="N119" i="7"/>
  <c r="N95" i="7"/>
  <c r="M86" i="7"/>
  <c r="N104" i="7"/>
  <c r="M101" i="7"/>
  <c r="M73" i="7"/>
  <c r="M63" i="7"/>
  <c r="N96" i="7"/>
  <c r="N91" i="7"/>
  <c r="N105" i="7"/>
  <c r="N67" i="7"/>
  <c r="M80" i="7"/>
  <c r="N113" i="7"/>
  <c r="M122" i="7"/>
  <c r="M131" i="7"/>
  <c r="N114" i="7"/>
  <c r="M91" i="7"/>
  <c r="N55" i="7"/>
  <c r="N82" i="7"/>
  <c r="N76" i="7"/>
  <c r="N100" i="7"/>
  <c r="M81" i="7"/>
  <c r="M40" i="7"/>
  <c r="M42" i="7"/>
  <c r="M45" i="7"/>
  <c r="N123" i="7"/>
  <c r="M38" i="7"/>
  <c r="M46" i="7"/>
  <c r="M112" i="7"/>
  <c r="M62" i="7"/>
  <c r="N129" i="7"/>
  <c r="M43" i="7"/>
  <c r="N66" i="7"/>
  <c r="N117" i="7"/>
  <c r="N56" i="7"/>
  <c r="M58" i="7"/>
  <c r="M57" i="7"/>
  <c r="M49" i="7"/>
  <c r="N69" i="7"/>
  <c r="M126" i="7"/>
  <c r="M37" i="7"/>
  <c r="N52" i="7"/>
  <c r="M93" i="7"/>
  <c r="M69" i="7"/>
  <c r="N126" i="7"/>
  <c r="M52" i="7"/>
  <c r="N70" i="7"/>
  <c r="N89" i="7"/>
  <c r="M105" i="7"/>
  <c r="N121" i="7"/>
  <c r="N124" i="7"/>
  <c r="N83" i="7"/>
  <c r="M67" i="7"/>
  <c r="M54" i="7"/>
  <c r="N80" i="7"/>
  <c r="M117" i="7"/>
  <c r="N93" i="7"/>
  <c r="N107" i="7"/>
  <c r="N109" i="7"/>
  <c r="N74" i="7"/>
  <c r="M121" i="7"/>
  <c r="M89" i="7"/>
  <c r="N81" i="7"/>
  <c r="N78" i="7"/>
  <c r="M55" i="7"/>
  <c r="M76" i="7"/>
  <c r="N87" i="7"/>
  <c r="N68" i="7"/>
  <c r="M113" i="7"/>
  <c r="N33" i="7"/>
  <c r="N94" i="7"/>
  <c r="N72" i="7"/>
  <c r="N43" i="7"/>
  <c r="M95" i="7"/>
  <c r="M110" i="7"/>
  <c r="N108" i="7"/>
  <c r="M120" i="7"/>
  <c r="N51" i="7"/>
  <c r="M44" i="7"/>
  <c r="N61" i="7"/>
  <c r="M51" i="7"/>
  <c r="M65" i="7"/>
  <c r="N131" i="7"/>
  <c r="M123" i="7"/>
  <c r="M125" i="7"/>
  <c r="N98" i="7"/>
  <c r="N34" i="7"/>
  <c r="N38" i="7"/>
  <c r="M48" i="7"/>
  <c r="N118" i="7"/>
  <c r="M41" i="7"/>
  <c r="N110" i="7"/>
  <c r="N128" i="7"/>
  <c r="N39" i="7"/>
  <c r="M99" i="7"/>
  <c r="N36" i="7"/>
  <c r="N46" i="7"/>
  <c r="N103" i="7"/>
  <c r="M106" i="7"/>
  <c r="N106" i="7"/>
  <c r="M66" i="7"/>
  <c r="M39" i="7"/>
  <c r="N54" i="7"/>
  <c r="N65" i="7"/>
  <c r="M71" i="7"/>
  <c r="M35" i="7"/>
  <c r="N92" i="7"/>
  <c r="M74" i="7"/>
  <c r="M53" i="7"/>
  <c r="M78" i="7"/>
  <c r="M56" i="7"/>
  <c r="N130" i="7"/>
  <c r="M84" i="7"/>
  <c r="M116" i="7"/>
  <c r="N111" i="7"/>
  <c r="M108" i="7"/>
  <c r="N63" i="7"/>
  <c r="N53" i="7"/>
  <c r="M61" i="7"/>
  <c r="N99" i="7"/>
  <c r="M72" i="7"/>
  <c r="N116" i="7"/>
  <c r="N115" i="7"/>
  <c r="N90" i="7"/>
  <c r="N75" i="7"/>
  <c r="M75" i="7"/>
  <c r="M68" i="7"/>
  <c r="M59" i="7"/>
  <c r="M119" i="7"/>
  <c r="M94" i="7"/>
  <c r="N71" i="7"/>
  <c r="N44" i="7"/>
  <c r="M97" i="7"/>
  <c r="M118" i="7"/>
  <c r="M82" i="7"/>
  <c r="M96" i="7"/>
  <c r="N32" i="7"/>
  <c r="M32" i="7"/>
  <c r="I22" i="9"/>
  <c r="J22" i="9" s="1"/>
  <c r="J24" i="9" s="1"/>
  <c r="J26" i="9" s="1"/>
  <c r="K26" i="9" s="1"/>
  <c r="C45" i="8" l="1"/>
  <c r="C46" i="8"/>
  <c r="C47" i="8"/>
  <c r="C36" i="8"/>
  <c r="C37" i="8"/>
  <c r="C38" i="8"/>
  <c r="C39" i="8"/>
  <c r="C40" i="8"/>
  <c r="C41" i="8"/>
  <c r="C42" i="8"/>
  <c r="C43" i="8"/>
  <c r="C44" i="8"/>
  <c r="N36" i="8" l="1"/>
  <c r="J36" i="8"/>
  <c r="N35" i="8"/>
  <c r="J35" i="8"/>
  <c r="C35" i="8"/>
  <c r="N34" i="8"/>
  <c r="J34" i="8"/>
  <c r="C34" i="8"/>
  <c r="N33" i="8"/>
  <c r="J33" i="8"/>
  <c r="C33" i="8"/>
  <c r="N32" i="8"/>
  <c r="J32" i="8"/>
  <c r="C32" i="8"/>
  <c r="N31" i="8"/>
  <c r="J31" i="8"/>
  <c r="C31" i="8"/>
  <c r="N30" i="8"/>
  <c r="J30" i="8"/>
  <c r="C30" i="8"/>
  <c r="N29" i="8"/>
  <c r="J29" i="8"/>
  <c r="C29" i="8"/>
  <c r="N28" i="8"/>
  <c r="J28" i="8"/>
  <c r="C28" i="8"/>
  <c r="N27" i="8"/>
  <c r="J27" i="8"/>
  <c r="N26" i="8"/>
  <c r="J26" i="8"/>
  <c r="N25" i="8"/>
  <c r="J25" i="8"/>
  <c r="N24" i="8"/>
  <c r="J24" i="8"/>
  <c r="N23" i="8"/>
  <c r="J23" i="8"/>
  <c r="N22" i="8"/>
  <c r="J22" i="8"/>
  <c r="N21" i="8"/>
  <c r="J21" i="8"/>
  <c r="N20" i="8"/>
  <c r="J20" i="8"/>
  <c r="N19" i="8"/>
  <c r="J19" i="8"/>
  <c r="N18" i="8"/>
  <c r="J18" i="8"/>
  <c r="N17" i="8"/>
  <c r="J17" i="8"/>
  <c r="N16" i="8"/>
  <c r="J16" i="8"/>
  <c r="N15" i="8"/>
  <c r="J15" i="8"/>
  <c r="N14" i="8"/>
  <c r="J14" i="8"/>
  <c r="N13" i="8"/>
  <c r="J13" i="8"/>
  <c r="N12" i="8"/>
  <c r="J12" i="8"/>
  <c r="N11" i="8"/>
  <c r="J11" i="8"/>
  <c r="N10" i="8"/>
  <c r="J10" i="8"/>
  <c r="N9" i="8"/>
  <c r="J9" i="8"/>
  <c r="N8" i="8"/>
  <c r="J8" i="8"/>
  <c r="C5" i="5"/>
  <c r="C4" i="5"/>
  <c r="C3" i="5"/>
  <c r="B28" i="8" l="1"/>
  <c r="B37" i="8"/>
  <c r="B36" i="8"/>
  <c r="B40" i="8"/>
  <c r="B44" i="8"/>
  <c r="B41" i="8"/>
  <c r="B45" i="8"/>
  <c r="B38" i="8"/>
  <c r="B42" i="8"/>
  <c r="B46" i="8"/>
  <c r="B47" i="8"/>
  <c r="B43" i="8"/>
  <c r="B39" i="8"/>
  <c r="B32" i="8"/>
  <c r="B31" i="8"/>
  <c r="B35" i="8"/>
  <c r="B30" i="8"/>
  <c r="B34" i="8"/>
  <c r="B29" i="8"/>
  <c r="B33" i="8"/>
  <c r="D24" i="8"/>
  <c r="C26" i="8"/>
  <c r="D23" i="8"/>
  <c r="D30" i="8" l="1"/>
  <c r="D46" i="8"/>
  <c r="D33" i="8"/>
  <c r="D35" i="8"/>
  <c r="D38" i="8"/>
  <c r="D41" i="8"/>
  <c r="D31" i="8"/>
  <c r="D32" i="8"/>
  <c r="D28" i="8"/>
  <c r="D44" i="8"/>
  <c r="D40" i="8"/>
  <c r="D34" i="8"/>
  <c r="D37" i="8"/>
  <c r="D29" i="8"/>
  <c r="D42" i="8"/>
  <c r="D43" i="8"/>
  <c r="D47" i="8"/>
  <c r="D36" i="8"/>
  <c r="D39" i="8"/>
  <c r="D45" i="8"/>
  <c r="L27" i="8"/>
  <c r="L13" i="8"/>
  <c r="L19" i="8"/>
  <c r="L36" i="8"/>
  <c r="E24" i="8"/>
  <c r="L23" i="8"/>
  <c r="L12" i="8"/>
  <c r="L34" i="8"/>
  <c r="E23" i="8"/>
  <c r="L10" i="8"/>
  <c r="L26" i="8"/>
  <c r="L22" i="8"/>
  <c r="L33" i="8"/>
  <c r="L15" i="8"/>
  <c r="L32" i="8"/>
  <c r="L8" i="8"/>
  <c r="L24" i="8"/>
  <c r="L9" i="8"/>
  <c r="L30" i="8"/>
  <c r="L18" i="8"/>
  <c r="L29" i="8"/>
  <c r="L11" i="8"/>
  <c r="L28" i="8"/>
  <c r="L20" i="8"/>
  <c r="L35" i="8"/>
  <c r="L21" i="8"/>
  <c r="L25" i="8"/>
  <c r="L14" i="8"/>
  <c r="L16" i="8"/>
  <c r="L31" i="8"/>
  <c r="L17" i="8"/>
  <c r="M14" i="8" l="1"/>
  <c r="K33" i="8"/>
  <c r="M9" i="8"/>
  <c r="K30" i="8"/>
  <c r="K24" i="8"/>
  <c r="M33" i="8"/>
  <c r="M23" i="8"/>
  <c r="M12" i="8"/>
  <c r="K26" i="8"/>
  <c r="K36" i="8"/>
  <c r="K25" i="8"/>
  <c r="K17" i="8"/>
  <c r="M32" i="8"/>
  <c r="M27" i="8"/>
  <c r="K21" i="8"/>
  <c r="M30" i="8"/>
  <c r="M19" i="8"/>
  <c r="K27" i="8"/>
  <c r="K28" i="8"/>
  <c r="K31" i="8"/>
  <c r="K9" i="8"/>
  <c r="M24" i="8"/>
  <c r="K13" i="8"/>
  <c r="K20" i="8"/>
  <c r="K18" i="8"/>
  <c r="M36" i="8"/>
  <c r="M29" i="8"/>
  <c r="M16" i="8"/>
  <c r="K16" i="8"/>
  <c r="K34" i="8"/>
  <c r="K11" i="8"/>
  <c r="K23" i="8"/>
  <c r="K22" i="8"/>
  <c r="M11" i="8"/>
  <c r="M18" i="8"/>
  <c r="M25" i="8"/>
  <c r="M31" i="8"/>
  <c r="K10" i="8"/>
  <c r="M34" i="8"/>
  <c r="M13" i="8"/>
  <c r="M20" i="8"/>
  <c r="M28" i="8"/>
  <c r="K29" i="8"/>
  <c r="K32" i="8"/>
  <c r="K15" i="8"/>
  <c r="M21" i="8"/>
  <c r="M26" i="8"/>
  <c r="K35" i="8"/>
  <c r="K12" i="8"/>
  <c r="K19" i="8"/>
  <c r="M15" i="8"/>
  <c r="M22" i="8"/>
  <c r="M35" i="8"/>
  <c r="K14" i="8"/>
  <c r="M10" i="8"/>
  <c r="M17" i="8"/>
  <c r="M8" i="8"/>
  <c r="K8" i="8"/>
</calcChain>
</file>

<file path=xl/sharedStrings.xml><?xml version="1.0" encoding="utf-8"?>
<sst xmlns="http://schemas.openxmlformats.org/spreadsheetml/2006/main" count="137" uniqueCount="104">
  <si>
    <t>UCL</t>
  </si>
  <si>
    <t>LCL</t>
  </si>
  <si>
    <t>lambda</t>
  </si>
  <si>
    <t>Data</t>
  </si>
  <si>
    <t>CDF</t>
  </si>
  <si>
    <t>Probit</t>
  </si>
  <si>
    <t>Best</t>
  </si>
  <si>
    <t>dof</t>
  </si>
  <si>
    <t>chi-sq</t>
  </si>
  <si>
    <t>p-value</t>
  </si>
  <si>
    <t>fail count</t>
  </si>
  <si>
    <t>device hours</t>
  </si>
  <si>
    <t>Maximum likelihood:</t>
  </si>
  <si>
    <t>likelihood</t>
  </si>
  <si>
    <t>Log LR</t>
  </si>
  <si>
    <t>estimate</t>
  </si>
  <si>
    <t>Analytic:</t>
  </si>
  <si>
    <t>How many units do we need to verify a 500,000 hr MTTF with 80% confidence, given that we can run a test for 2500 hours and 2 fails are allowed?</t>
  </si>
  <si>
    <t>3. Guess at a sample size SS (&gt;1) and list all other givens.</t>
  </si>
  <si>
    <t>4. Calculate the point (best) estimate lambda_BE as fails / (hours*SS)</t>
  </si>
  <si>
    <t>6. By trial and error, adjust SS until lambda_UCL is as close as you can get to the target</t>
  </si>
  <si>
    <t>MTTF</t>
  </si>
  <si>
    <t>hr</t>
  </si>
  <si>
    <t>fails</t>
  </si>
  <si>
    <t>SS</t>
  </si>
  <si>
    <t>lambda_target</t>
  </si>
  <si>
    <t>/ 1,000,000</t>
  </si>
  <si>
    <t>=1/MTTF *10^6</t>
  </si>
  <si>
    <t>lambda_BE</t>
  </si>
  <si>
    <t>=fails/(hours*SS) *10^6</t>
  </si>
  <si>
    <t>lambda_UCL</t>
  </si>
  <si>
    <t>For the data sample below, determine the 95% confidence limits on the 2-sigma value of the distribution.  This will require finding mu, sigma, and uncertainties in each.</t>
  </si>
  <si>
    <t>CL</t>
  </si>
  <si>
    <t>fit</t>
  </si>
  <si>
    <t>delta</t>
  </si>
  <si>
    <t>count</t>
  </si>
  <si>
    <t>mean</t>
  </si>
  <si>
    <t>stdev</t>
  </si>
  <si>
    <t>probit</t>
  </si>
  <si>
    <t>Press F9 to see a new random data set generated, and model parameters extracted, and the resulting model plotted (blue) with uncertainties (red).  Compare to the population model (black).</t>
  </si>
  <si>
    <t>calc x</t>
  </si>
  <si>
    <t>LCL x</t>
  </si>
  <si>
    <t>fit x</t>
  </si>
  <si>
    <t>UCL x</t>
  </si>
  <si>
    <t>theory</t>
  </si>
  <si>
    <t>Rank</t>
  </si>
  <si>
    <t>MLE for Exponential</t>
  </si>
  <si>
    <t>lambda (fails / dev hrs)</t>
  </si>
  <si>
    <t>Find sample size to meet a MTTF target</t>
  </si>
  <si>
    <t>Normal distribution parameters and uncertainties</t>
  </si>
  <si>
    <t>confidence level</t>
  </si>
  <si>
    <t>=CHIINV(1-CL, 2*(fails+1))/(2*hours*SS) *10^6</t>
  </si>
  <si>
    <t>5. Calculate the upper confidence value lambda_UCL as CHIINV(1-CL, 2*(fails+1))/(2*hours*SS)</t>
  </si>
  <si>
    <t>Demo of uncertainty calculations for normal distribution</t>
  </si>
  <si>
    <t>Fit a Weilbull model to the given readout data.  Include best estimates and UCL/LCL for both the shape and lifetime parameters, and include a goodness-of-fit test.</t>
  </si>
  <si>
    <t>Worst case</t>
  </si>
  <si>
    <t>FOM time</t>
  </si>
  <si>
    <t>shape</t>
  </si>
  <si>
    <t>FOM pfail</t>
  </si>
  <si>
    <t>lifetime</t>
  </si>
  <si>
    <t>Weibits</t>
  </si>
  <si>
    <t>Goodness of fit test</t>
  </si>
  <si>
    <t>time</t>
  </si>
  <si>
    <t>model F</t>
  </si>
  <si>
    <t>L</t>
  </si>
  <si>
    <t>data F</t>
  </si>
  <si>
    <t>Model</t>
  </si>
  <si>
    <t>pred fails</t>
  </si>
  <si>
    <t>chi-sq stat</t>
  </si>
  <si>
    <t>survivors</t>
  </si>
  <si>
    <t>Ltotal</t>
  </si>
  <si>
    <t>best L</t>
  </si>
  <si>
    <t>LR p-value</t>
  </si>
  <si>
    <t>MLE for a Weibull distribution</t>
  </si>
  <si>
    <t>1. Note that the target lambda as 1/MTTF.</t>
  </si>
  <si>
    <t>2. Note that all lambda values below are multiplied by 1,000,000 to make them easier to evaluate.</t>
  </si>
  <si>
    <t>Mean</t>
  </si>
  <si>
    <t>Best Est</t>
  </si>
  <si>
    <t>Standard Deviation</t>
  </si>
  <si>
    <t>Random data</t>
  </si>
  <si>
    <t>Stdev</t>
  </si>
  <si>
    <t>Name</t>
  </si>
  <si>
    <t>Percentile</t>
  </si>
  <si>
    <t>Value</t>
  </si>
  <si>
    <t>Mean CDF</t>
  </si>
  <si>
    <t>Stdev CDF</t>
  </si>
  <si>
    <t>Voltage Acceleration</t>
  </si>
  <si>
    <t>Find the voltage acceleration factor.</t>
  </si>
  <si>
    <t>Find the coefficient in an exponential voltage acceleration model.</t>
  </si>
  <si>
    <t>V1</t>
  </si>
  <si>
    <t>V2</t>
  </si>
  <si>
    <t>MTTF 1</t>
  </si>
  <si>
    <t>MTTF 2</t>
  </si>
  <si>
    <t>V</t>
  </si>
  <si>
    <t>VAF</t>
  </si>
  <si>
    <t>C</t>
  </si>
  <si>
    <t>Temperature Acceleration</t>
  </si>
  <si>
    <t>Find the temperature acceleration factor.</t>
  </si>
  <si>
    <t>Find the coefficient in an Arrhenius temperature acceleration model.</t>
  </si>
  <si>
    <t>T1</t>
  </si>
  <si>
    <t>T2</t>
  </si>
  <si>
    <t>deg C</t>
  </si>
  <si>
    <t>k</t>
  </si>
  <si>
    <t>eV/K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</si>
</sst>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9" fontId="1" fillId="3" borderId="1" applyNumberFormat="0" applyFont="0" applyAlignment="0" applyProtection="0"/>
    <xf numFmtId="0" fontId="1" fillId="4" borderId="1" applyNumberFormat="0" applyFont="0" applyAlignment="0" applyProtection="0"/>
    <xf numFmtId="0" fontId="1" fillId="0" borderId="1" applyNumberFormat="0" applyFont="0" applyAlignment="0" applyProtection="0"/>
  </cellStyleXfs>
  <cellXfs count="42">
    <xf numFmtId="0" fontId="0" fillId="0" borderId="0" xfId="0"/>
    <xf numFmtId="0" fontId="0" fillId="2" borderId="1" xfId="1" applyFont="1"/>
    <xf numFmtId="0" fontId="0" fillId="3" borderId="1" xfId="2" applyNumberFormat="1" applyFont="1"/>
    <xf numFmtId="0" fontId="0" fillId="4" borderId="1" xfId="3" applyFont="1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/>
    <xf numFmtId="0" fontId="0" fillId="0" borderId="0" xfId="0" applyAlignment="1"/>
    <xf numFmtId="0" fontId="0" fillId="0" borderId="0" xfId="0" applyBorder="1" applyAlignment="1"/>
    <xf numFmtId="0" fontId="2" fillId="2" borderId="1" xfId="1" applyFont="1"/>
    <xf numFmtId="0" fontId="2" fillId="4" borderId="1" xfId="3" applyFont="1"/>
    <xf numFmtId="0" fontId="2" fillId="3" borderId="1" xfId="2" applyNumberFormat="1" applyFont="1"/>
    <xf numFmtId="0" fontId="2" fillId="2" borderId="1" xfId="1" applyFont="1" applyAlignment="1"/>
    <xf numFmtId="9" fontId="2" fillId="4" borderId="1" xfId="3" applyNumberFormat="1" applyFont="1"/>
    <xf numFmtId="0" fontId="2" fillId="2" borderId="1" xfId="1" applyFont="1" applyAlignment="1">
      <alignment horizontal="center"/>
    </xf>
    <xf numFmtId="0" fontId="2" fillId="2" borderId="1" xfId="1" applyFont="1" applyAlignment="1">
      <alignment horizontal="right"/>
    </xf>
    <xf numFmtId="9" fontId="2" fillId="3" borderId="1" xfId="2" applyNumberFormat="1" applyFont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5" borderId="1" xfId="2" applyNumberFormat="1" applyFont="1" applyFill="1"/>
    <xf numFmtId="0" fontId="0" fillId="0" borderId="1" xfId="4" applyFont="1"/>
    <xf numFmtId="0" fontId="0" fillId="2" borderId="1" xfId="1" applyFont="1" applyAlignment="1">
      <alignment horizontal="center"/>
    </xf>
    <xf numFmtId="0" fontId="0" fillId="2" borderId="1" xfId="1" applyFont="1" applyAlignment="1"/>
    <xf numFmtId="0" fontId="0" fillId="0" borderId="1" xfId="0" applyBorder="1"/>
    <xf numFmtId="0" fontId="0" fillId="4" borderId="2" xfId="3" applyFont="1" applyBorder="1"/>
    <xf numFmtId="0" fontId="0" fillId="2" borderId="1" xfId="1" applyFont="1"/>
    <xf numFmtId="9" fontId="0" fillId="0" borderId="1" xfId="4" applyNumberFormat="1" applyFont="1"/>
    <xf numFmtId="0" fontId="5" fillId="0" borderId="0" xfId="0" applyFont="1"/>
    <xf numFmtId="0" fontId="0" fillId="4" borderId="1" xfId="3" applyNumberFormat="1" applyFont="1"/>
    <xf numFmtId="0" fontId="0" fillId="2" borderId="1" xfId="1" applyFont="1"/>
    <xf numFmtId="0" fontId="0" fillId="2" borderId="1" xfId="1" applyFont="1" applyAlignment="1">
      <alignment horizontal="center"/>
    </xf>
    <xf numFmtId="0" fontId="2" fillId="2" borderId="1" xfId="1" applyFont="1" applyAlignment="1">
      <alignment horizontal="center"/>
    </xf>
  </cellXfs>
  <cellStyles count="5">
    <cellStyle name="J - Highlight" xfId="4"/>
    <cellStyle name="J - Input" xfId="2"/>
    <cellStyle name="J - Label" xfId="1"/>
    <cellStyle name="J - Output" xfId="3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72457455539039"/>
          <c:y val="6.5492868157201192E-2"/>
          <c:w val="0.77167655756043574"/>
          <c:h val="0.748101102560050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'Ex 8.5a'!$K$32:$K$131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'Ex 8.5a'!$M$32:$M$131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8.5a'!$E$6</c:f>
              <c:strCache>
                <c:ptCount val="1"/>
                <c:pt idx="0">
                  <c:v>UCL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'Ex 8.5a'!$G$6:$G$8</c:f>
              <c:numCache>
                <c:formatCode>General</c:formatCode>
                <c:ptCount val="3"/>
              </c:numCache>
            </c:numRef>
          </c:xVal>
          <c:yVal>
            <c:numRef>
              <c:f>'Ex 8.5a'!$F$6:$F$8</c:f>
              <c:numCache>
                <c:formatCode>0%</c:formatCode>
                <c:ptCount val="3"/>
                <c:pt idx="0">
                  <c:v>0.95</c:v>
                </c:pt>
                <c:pt idx="1">
                  <c:v>0.5</c:v>
                </c:pt>
                <c:pt idx="2">
                  <c:v>5.0000000000000044E-2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793024"/>
        <c:axId val="359794944"/>
      </c:scatterChart>
      <c:valAx>
        <c:axId val="359793024"/>
        <c:scaling>
          <c:orientation val="minMax"/>
          <c:max val="2.5"/>
          <c:min val="1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</c:rich>
          </c:tx>
          <c:layout>
            <c:manualLayout>
              <c:xMode val="edge"/>
              <c:yMode val="edge"/>
              <c:x val="0.47737839020122486"/>
              <c:y val="0.900787037037037"/>
            </c:manualLayout>
          </c:layout>
          <c:overlay val="0"/>
        </c:title>
        <c:numFmt formatCode="General" sourceLinked="1"/>
        <c:majorTickMark val="cross"/>
        <c:minorTickMark val="out"/>
        <c:tickLblPos val="nextTo"/>
        <c:crossAx val="359794944"/>
        <c:crosses val="autoZero"/>
        <c:crossBetween val="midCat"/>
        <c:majorUnit val="0.5"/>
        <c:minorUnit val="0.1"/>
      </c:valAx>
      <c:valAx>
        <c:axId val="35979494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 or Percentile</a:t>
                </a:r>
              </a:p>
            </c:rich>
          </c:tx>
          <c:layout>
            <c:manualLayout>
              <c:xMode val="edge"/>
              <c:yMode val="edge"/>
              <c:x val="1.0148828078640313E-2"/>
              <c:y val="0.25643492353887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9793024"/>
        <c:crosses val="autoZero"/>
        <c:crossBetween val="midCat"/>
        <c:majorUnit val="0.1"/>
      </c:valAx>
    </c:plotArea>
    <c:plotVisOnly val="1"/>
    <c:dispBlanksAs val="gap"/>
    <c:showDLblsOverMax val="0"/>
  </c:chart>
  <c:txPr>
    <a:bodyPr/>
    <a:lstStyle/>
    <a:p>
      <a:pPr>
        <a:defRPr sz="11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72457455539039"/>
          <c:y val="6.5492868157201192E-2"/>
          <c:w val="0.77167655756043574"/>
          <c:h val="0.748101102560050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'Ex 8.5a'!$L$32:$L$131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'Ex 8.5a'!$N$32:$N$131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8.5a'!$E$12</c:f>
              <c:strCache>
                <c:ptCount val="1"/>
                <c:pt idx="0">
                  <c:v>UCL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'Ex 8.5a'!$G$12:$G$14</c:f>
              <c:numCache>
                <c:formatCode>General</c:formatCode>
                <c:ptCount val="3"/>
              </c:numCache>
            </c:numRef>
          </c:xVal>
          <c:yVal>
            <c:numRef>
              <c:f>'Ex 8.5a'!$F$12:$F$14</c:f>
              <c:numCache>
                <c:formatCode>0%</c:formatCode>
                <c:ptCount val="3"/>
                <c:pt idx="0">
                  <c:v>0.95</c:v>
                </c:pt>
                <c:pt idx="1">
                  <c:v>0.5</c:v>
                </c:pt>
                <c:pt idx="2">
                  <c:v>5.0000000000000044E-2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40384"/>
        <c:axId val="359842560"/>
      </c:scatterChart>
      <c:valAx>
        <c:axId val="35984038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Stdev</a:t>
                </a:r>
              </a:p>
            </c:rich>
          </c:tx>
          <c:layout>
            <c:manualLayout>
              <c:xMode val="edge"/>
              <c:yMode val="edge"/>
              <c:x val="0.47737839020122486"/>
              <c:y val="0.900787037037037"/>
            </c:manualLayout>
          </c:layout>
          <c:overlay val="0"/>
        </c:title>
        <c:numFmt formatCode="General" sourceLinked="1"/>
        <c:majorTickMark val="cross"/>
        <c:minorTickMark val="out"/>
        <c:tickLblPos val="nextTo"/>
        <c:crossAx val="359842560"/>
        <c:crosses val="autoZero"/>
        <c:crossBetween val="midCat"/>
        <c:majorUnit val="0.2"/>
        <c:minorUnit val="0.1"/>
      </c:valAx>
      <c:valAx>
        <c:axId val="35984256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 or Percentile</a:t>
                </a:r>
              </a:p>
            </c:rich>
          </c:tx>
          <c:layout>
            <c:manualLayout>
              <c:xMode val="edge"/>
              <c:yMode val="edge"/>
              <c:x val="1.0148828078640313E-2"/>
              <c:y val="0.25643492353887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9840384"/>
        <c:crosses val="autoZero"/>
        <c:crossBetween val="midCat"/>
        <c:majorUnit val="0.1"/>
      </c:valAx>
    </c:plotArea>
    <c:plotVisOnly val="1"/>
    <c:dispBlanksAs val="gap"/>
    <c:showDLblsOverMax val="0"/>
  </c:chart>
  <c:txPr>
    <a:bodyPr/>
    <a:lstStyle/>
    <a:p>
      <a:pPr>
        <a:defRPr sz="11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76110129002421"/>
          <c:y val="5.8611840788650539E-2"/>
          <c:w val="0.76052777530035698"/>
          <c:h val="0.7645606780932331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'Ex 8.5a'!$K$32:$K$131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'Ex 8.5a'!$L$32:$L$131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384384"/>
        <c:axId val="360398848"/>
      </c:scatterChart>
      <c:valAx>
        <c:axId val="36038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0398848"/>
        <c:crosses val="autoZero"/>
        <c:crossBetween val="midCat"/>
      </c:valAx>
      <c:valAx>
        <c:axId val="360398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Standard Deviation</a:t>
                </a:r>
              </a:p>
            </c:rich>
          </c:tx>
          <c:layout>
            <c:manualLayout>
              <c:xMode val="edge"/>
              <c:yMode val="edge"/>
              <c:x val="1.5002341901009351E-2"/>
              <c:y val="0.241417468874241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038438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1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'Ex 8.5b'!$L$7</c:f>
              <c:strCache>
                <c:ptCount val="1"/>
                <c:pt idx="0">
                  <c:v>fit x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8.5b'!$L$8:$L$36</c:f>
              <c:numCache>
                <c:formatCode>General</c:formatCode>
                <c:ptCount val="29"/>
                <c:pt idx="0">
                  <c:v>-3.5701934871202861</c:v>
                </c:pt>
                <c:pt idx="1">
                  <c:v>-3.3064508083769564</c:v>
                </c:pt>
                <c:pt idx="2">
                  <c:v>-3.0427081296336271</c:v>
                </c:pt>
                <c:pt idx="3">
                  <c:v>-2.7789654508902975</c:v>
                </c:pt>
                <c:pt idx="4">
                  <c:v>-2.5152227721469678</c:v>
                </c:pt>
                <c:pt idx="5">
                  <c:v>-2.2514800934036385</c:v>
                </c:pt>
                <c:pt idx="6">
                  <c:v>-1.9877374146603088</c:v>
                </c:pt>
                <c:pt idx="7">
                  <c:v>-1.7239947359169794</c:v>
                </c:pt>
                <c:pt idx="8">
                  <c:v>-1.4602520571736499</c:v>
                </c:pt>
                <c:pt idx="9">
                  <c:v>-1.1965093784303202</c:v>
                </c:pt>
                <c:pt idx="10">
                  <c:v>-0.93276669968699077</c:v>
                </c:pt>
                <c:pt idx="11">
                  <c:v>-0.66902402094366131</c:v>
                </c:pt>
                <c:pt idx="12">
                  <c:v>-0.40528134220033174</c:v>
                </c:pt>
                <c:pt idx="13">
                  <c:v>-0.14153866345700222</c:v>
                </c:pt>
                <c:pt idx="14">
                  <c:v>0.12220401528632729</c:v>
                </c:pt>
                <c:pt idx="15">
                  <c:v>0.38594669402965681</c:v>
                </c:pt>
                <c:pt idx="16">
                  <c:v>0.64968937277298633</c:v>
                </c:pt>
                <c:pt idx="17">
                  <c:v>0.9134320515163159</c:v>
                </c:pt>
                <c:pt idx="18">
                  <c:v>1.1771747302596454</c:v>
                </c:pt>
                <c:pt idx="19">
                  <c:v>1.4409174090029748</c:v>
                </c:pt>
                <c:pt idx="20">
                  <c:v>1.7046600877463045</c:v>
                </c:pt>
                <c:pt idx="21">
                  <c:v>1.968402766489634</c:v>
                </c:pt>
                <c:pt idx="22">
                  <c:v>2.2321454452329634</c:v>
                </c:pt>
                <c:pt idx="23">
                  <c:v>2.4958881239762931</c:v>
                </c:pt>
                <c:pt idx="24">
                  <c:v>2.7596308027196224</c:v>
                </c:pt>
                <c:pt idx="25">
                  <c:v>3.023373481462952</c:v>
                </c:pt>
                <c:pt idx="26">
                  <c:v>3.2871161602062817</c:v>
                </c:pt>
                <c:pt idx="27">
                  <c:v>3.550858838949611</c:v>
                </c:pt>
                <c:pt idx="28">
                  <c:v>3.8146015176929406</c:v>
                </c:pt>
              </c:numCache>
            </c:numRef>
          </c:xVal>
          <c:yVal>
            <c:numRef>
              <c:f>'Ex 8.5b'!$I$8:$I$36</c:f>
              <c:numCache>
                <c:formatCode>General</c:formatCode>
                <c:ptCount val="29"/>
                <c:pt idx="0">
                  <c:v>-3.5</c:v>
                </c:pt>
                <c:pt idx="1">
                  <c:v>-3.25</c:v>
                </c:pt>
                <c:pt idx="2">
                  <c:v>-3</c:v>
                </c:pt>
                <c:pt idx="3">
                  <c:v>-2.75</c:v>
                </c:pt>
                <c:pt idx="4">
                  <c:v>-2.5</c:v>
                </c:pt>
                <c:pt idx="5">
                  <c:v>-2.25</c:v>
                </c:pt>
                <c:pt idx="6">
                  <c:v>-2</c:v>
                </c:pt>
                <c:pt idx="7">
                  <c:v>-1.75</c:v>
                </c:pt>
                <c:pt idx="8">
                  <c:v>-1.5</c:v>
                </c:pt>
                <c:pt idx="9">
                  <c:v>-1.25</c:v>
                </c:pt>
                <c:pt idx="10">
                  <c:v>-1</c:v>
                </c:pt>
                <c:pt idx="11">
                  <c:v>-0.75</c:v>
                </c:pt>
                <c:pt idx="12">
                  <c:v>-0.5</c:v>
                </c:pt>
                <c:pt idx="13">
                  <c:v>-0.25</c:v>
                </c:pt>
                <c:pt idx="14">
                  <c:v>0</c:v>
                </c:pt>
                <c:pt idx="15">
                  <c:v>0.25</c:v>
                </c:pt>
                <c:pt idx="16">
                  <c:v>0.5</c:v>
                </c:pt>
                <c:pt idx="17">
                  <c:v>0.75</c:v>
                </c:pt>
                <c:pt idx="18">
                  <c:v>1</c:v>
                </c:pt>
                <c:pt idx="19">
                  <c:v>1.25</c:v>
                </c:pt>
                <c:pt idx="20">
                  <c:v>1.5</c:v>
                </c:pt>
                <c:pt idx="21">
                  <c:v>1.75</c:v>
                </c:pt>
                <c:pt idx="22">
                  <c:v>2</c:v>
                </c:pt>
                <c:pt idx="23">
                  <c:v>2.25</c:v>
                </c:pt>
                <c:pt idx="24">
                  <c:v>2.5</c:v>
                </c:pt>
                <c:pt idx="25">
                  <c:v>2.75</c:v>
                </c:pt>
                <c:pt idx="26">
                  <c:v>3</c:v>
                </c:pt>
                <c:pt idx="27">
                  <c:v>3.25</c:v>
                </c:pt>
                <c:pt idx="28">
                  <c:v>3.5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'Ex 8.5b'!$K$7</c:f>
              <c:strCache>
                <c:ptCount val="1"/>
                <c:pt idx="0">
                  <c:v>LCL x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'Ex 8.5b'!$K$8:$K$36</c:f>
              <c:numCache>
                <c:formatCode>General</c:formatCode>
                <c:ptCount val="29"/>
                <c:pt idx="0">
                  <c:v>-4.6041735543429194</c:v>
                </c:pt>
                <c:pt idx="1">
                  <c:v>-4.2773158698855687</c:v>
                </c:pt>
                <c:pt idx="2">
                  <c:v>-3.9512323059743175</c:v>
                </c:pt>
                <c:pt idx="3">
                  <c:v>-3.6260937843946994</c:v>
                </c:pt>
                <c:pt idx="4">
                  <c:v>-3.3021215400640158</c:v>
                </c:pt>
                <c:pt idx="5">
                  <c:v>-2.9796050494144861</c:v>
                </c:pt>
                <c:pt idx="6">
                  <c:v>-2.6589268478870514</c:v>
                </c:pt>
                <c:pt idx="7">
                  <c:v>-2.3405963756145081</c:v>
                </c:pt>
                <c:pt idx="8">
                  <c:v>-2.0252944732568441</c:v>
                </c:pt>
                <c:pt idx="9">
                  <c:v>-1.7139272994202999</c:v>
                </c:pt>
                <c:pt idx="10">
                  <c:v>-1.4076800613047282</c:v>
                </c:pt>
                <c:pt idx="11">
                  <c:v>-1.1080423807163866</c:v>
                </c:pt>
                <c:pt idx="12">
                  <c:v>-0.81674769864398533</c:v>
                </c:pt>
                <c:pt idx="13">
                  <c:v>-0.53555011994717172</c:v>
                </c:pt>
                <c:pt idx="14">
                  <c:v>-0.26581469083362397</c:v>
                </c:pt>
                <c:pt idx="15">
                  <c:v>-8.0647624605127421E-3</c:v>
                </c:pt>
                <c:pt idx="16">
                  <c:v>0.23822301632933274</c:v>
                </c:pt>
                <c:pt idx="17">
                  <c:v>0.47441369174359049</c:v>
                </c:pt>
                <c:pt idx="18">
                  <c:v>0.70226136864190791</c:v>
                </c:pt>
                <c:pt idx="19">
                  <c:v>0.9234994880129952</c:v>
                </c:pt>
                <c:pt idx="20">
                  <c:v>1.1396176716631106</c:v>
                </c:pt>
                <c:pt idx="21">
                  <c:v>1.3518011267921053</c:v>
                </c:pt>
                <c:pt idx="22">
                  <c:v>1.5609560120062209</c:v>
                </c:pt>
                <c:pt idx="23">
                  <c:v>1.7677631679654457</c:v>
                </c:pt>
                <c:pt idx="24">
                  <c:v>1.9727320348025743</c:v>
                </c:pt>
                <c:pt idx="25">
                  <c:v>2.1762451479585501</c:v>
                </c:pt>
                <c:pt idx="26">
                  <c:v>2.3785919838655913</c:v>
                </c:pt>
                <c:pt idx="27">
                  <c:v>2.5799937774409987</c:v>
                </c:pt>
                <c:pt idx="28">
                  <c:v>2.7806214504703077</c:v>
                </c:pt>
              </c:numCache>
            </c:numRef>
          </c:xVal>
          <c:yVal>
            <c:numRef>
              <c:f>'Ex 8.5b'!$I$8:$I$36</c:f>
              <c:numCache>
                <c:formatCode>General</c:formatCode>
                <c:ptCount val="29"/>
                <c:pt idx="0">
                  <c:v>-3.5</c:v>
                </c:pt>
                <c:pt idx="1">
                  <c:v>-3.25</c:v>
                </c:pt>
                <c:pt idx="2">
                  <c:v>-3</c:v>
                </c:pt>
                <c:pt idx="3">
                  <c:v>-2.75</c:v>
                </c:pt>
                <c:pt idx="4">
                  <c:v>-2.5</c:v>
                </c:pt>
                <c:pt idx="5">
                  <c:v>-2.25</c:v>
                </c:pt>
                <c:pt idx="6">
                  <c:v>-2</c:v>
                </c:pt>
                <c:pt idx="7">
                  <c:v>-1.75</c:v>
                </c:pt>
                <c:pt idx="8">
                  <c:v>-1.5</c:v>
                </c:pt>
                <c:pt idx="9">
                  <c:v>-1.25</c:v>
                </c:pt>
                <c:pt idx="10">
                  <c:v>-1</c:v>
                </c:pt>
                <c:pt idx="11">
                  <c:v>-0.75</c:v>
                </c:pt>
                <c:pt idx="12">
                  <c:v>-0.5</c:v>
                </c:pt>
                <c:pt idx="13">
                  <c:v>-0.25</c:v>
                </c:pt>
                <c:pt idx="14">
                  <c:v>0</c:v>
                </c:pt>
                <c:pt idx="15">
                  <c:v>0.25</c:v>
                </c:pt>
                <c:pt idx="16">
                  <c:v>0.5</c:v>
                </c:pt>
                <c:pt idx="17">
                  <c:v>0.75</c:v>
                </c:pt>
                <c:pt idx="18">
                  <c:v>1</c:v>
                </c:pt>
                <c:pt idx="19">
                  <c:v>1.25</c:v>
                </c:pt>
                <c:pt idx="20">
                  <c:v>1.5</c:v>
                </c:pt>
                <c:pt idx="21">
                  <c:v>1.75</c:v>
                </c:pt>
                <c:pt idx="22">
                  <c:v>2</c:v>
                </c:pt>
                <c:pt idx="23">
                  <c:v>2.25</c:v>
                </c:pt>
                <c:pt idx="24">
                  <c:v>2.5</c:v>
                </c:pt>
                <c:pt idx="25">
                  <c:v>2.75</c:v>
                </c:pt>
                <c:pt idx="26">
                  <c:v>3</c:v>
                </c:pt>
                <c:pt idx="27">
                  <c:v>3.25</c:v>
                </c:pt>
                <c:pt idx="28">
                  <c:v>3.5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'Ex 8.5b'!$M$7</c:f>
              <c:strCache>
                <c:ptCount val="1"/>
                <c:pt idx="0">
                  <c:v>UCL x</c:v>
                </c:pt>
              </c:strCache>
            </c:strRef>
          </c:tx>
          <c:spPr>
            <a:ln w="25400">
              <a:solidFill>
                <a:srgbClr val="C0504D"/>
              </a:solidFill>
            </a:ln>
          </c:spPr>
          <c:marker>
            <c:symbol val="none"/>
          </c:marker>
          <c:xVal>
            <c:numRef>
              <c:f>'Ex 8.5b'!$M$8:$M$36</c:f>
              <c:numCache>
                <c:formatCode>General</c:formatCode>
                <c:ptCount val="29"/>
                <c:pt idx="0">
                  <c:v>-2.5362134198976531</c:v>
                </c:pt>
                <c:pt idx="1">
                  <c:v>-2.3355857468683441</c:v>
                </c:pt>
                <c:pt idx="2">
                  <c:v>-2.1341839532929368</c:v>
                </c:pt>
                <c:pt idx="3">
                  <c:v>-1.9318371173858955</c:v>
                </c:pt>
                <c:pt idx="4">
                  <c:v>-1.7283240042299197</c:v>
                </c:pt>
                <c:pt idx="5">
                  <c:v>-1.5233551373927912</c:v>
                </c:pt>
                <c:pt idx="6">
                  <c:v>-1.3165479814335663</c:v>
                </c:pt>
                <c:pt idx="7">
                  <c:v>-1.1073930962194507</c:v>
                </c:pt>
                <c:pt idx="8">
                  <c:v>-0.89520964109045598</c:v>
                </c:pt>
                <c:pt idx="9">
                  <c:v>-0.67909145744034061</c:v>
                </c:pt>
                <c:pt idx="10">
                  <c:v>-0.45785333806925332</c:v>
                </c:pt>
                <c:pt idx="11">
                  <c:v>-0.2300056611709359</c:v>
                </c:pt>
                <c:pt idx="12">
                  <c:v>6.1850142433218513E-3</c:v>
                </c:pt>
                <c:pt idx="13">
                  <c:v>0.25247279303316733</c:v>
                </c:pt>
                <c:pt idx="14">
                  <c:v>0.51022272140627856</c:v>
                </c:pt>
                <c:pt idx="15">
                  <c:v>0.77995815051982631</c:v>
                </c:pt>
                <c:pt idx="16">
                  <c:v>1.0611557292166398</c:v>
                </c:pt>
                <c:pt idx="17">
                  <c:v>1.3524504112890412</c:v>
                </c:pt>
                <c:pt idx="18">
                  <c:v>1.6520880918773828</c:v>
                </c:pt>
                <c:pt idx="19">
                  <c:v>1.9583353299929545</c:v>
                </c:pt>
                <c:pt idx="20">
                  <c:v>2.2697025038294987</c:v>
                </c:pt>
                <c:pt idx="21">
                  <c:v>2.5850044061871627</c:v>
                </c:pt>
                <c:pt idx="22">
                  <c:v>2.9033348784597059</c:v>
                </c:pt>
                <c:pt idx="23">
                  <c:v>3.2240130799871407</c:v>
                </c:pt>
                <c:pt idx="24">
                  <c:v>3.5465295706366704</c:v>
                </c:pt>
                <c:pt idx="25">
                  <c:v>3.870501814967354</c:v>
                </c:pt>
                <c:pt idx="26">
                  <c:v>4.1956403365469717</c:v>
                </c:pt>
                <c:pt idx="27">
                  <c:v>4.5217239004582233</c:v>
                </c:pt>
                <c:pt idx="28">
                  <c:v>4.8485815849155731</c:v>
                </c:pt>
              </c:numCache>
            </c:numRef>
          </c:xVal>
          <c:yVal>
            <c:numRef>
              <c:f>'Ex 8.5b'!$I$8:$I$36</c:f>
              <c:numCache>
                <c:formatCode>General</c:formatCode>
                <c:ptCount val="29"/>
                <c:pt idx="0">
                  <c:v>-3.5</c:v>
                </c:pt>
                <c:pt idx="1">
                  <c:v>-3.25</c:v>
                </c:pt>
                <c:pt idx="2">
                  <c:v>-3</c:v>
                </c:pt>
                <c:pt idx="3">
                  <c:v>-2.75</c:v>
                </c:pt>
                <c:pt idx="4">
                  <c:v>-2.5</c:v>
                </c:pt>
                <c:pt idx="5">
                  <c:v>-2.25</c:v>
                </c:pt>
                <c:pt idx="6">
                  <c:v>-2</c:v>
                </c:pt>
                <c:pt idx="7">
                  <c:v>-1.75</c:v>
                </c:pt>
                <c:pt idx="8">
                  <c:v>-1.5</c:v>
                </c:pt>
                <c:pt idx="9">
                  <c:v>-1.25</c:v>
                </c:pt>
                <c:pt idx="10">
                  <c:v>-1</c:v>
                </c:pt>
                <c:pt idx="11">
                  <c:v>-0.75</c:v>
                </c:pt>
                <c:pt idx="12">
                  <c:v>-0.5</c:v>
                </c:pt>
                <c:pt idx="13">
                  <c:v>-0.25</c:v>
                </c:pt>
                <c:pt idx="14">
                  <c:v>0</c:v>
                </c:pt>
                <c:pt idx="15">
                  <c:v>0.25</c:v>
                </c:pt>
                <c:pt idx="16">
                  <c:v>0.5</c:v>
                </c:pt>
                <c:pt idx="17">
                  <c:v>0.75</c:v>
                </c:pt>
                <c:pt idx="18">
                  <c:v>1</c:v>
                </c:pt>
                <c:pt idx="19">
                  <c:v>1.25</c:v>
                </c:pt>
                <c:pt idx="20">
                  <c:v>1.5</c:v>
                </c:pt>
                <c:pt idx="21">
                  <c:v>1.75</c:v>
                </c:pt>
                <c:pt idx="22">
                  <c:v>2</c:v>
                </c:pt>
                <c:pt idx="23">
                  <c:v>2.25</c:v>
                </c:pt>
                <c:pt idx="24">
                  <c:v>2.5</c:v>
                </c:pt>
                <c:pt idx="25">
                  <c:v>2.75</c:v>
                </c:pt>
                <c:pt idx="26">
                  <c:v>3</c:v>
                </c:pt>
                <c:pt idx="27">
                  <c:v>3.25</c:v>
                </c:pt>
                <c:pt idx="28">
                  <c:v>3.5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'Ex 8.5b'!$J$7</c:f>
              <c:strCache>
                <c:ptCount val="1"/>
                <c:pt idx="0">
                  <c:v>calc x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'Ex 8.5b'!$J$8:$J$36</c:f>
              <c:numCache>
                <c:formatCode>General</c:formatCode>
                <c:ptCount val="29"/>
                <c:pt idx="0">
                  <c:v>-3.5</c:v>
                </c:pt>
                <c:pt idx="1">
                  <c:v>-3.25</c:v>
                </c:pt>
                <c:pt idx="2">
                  <c:v>-3</c:v>
                </c:pt>
                <c:pt idx="3">
                  <c:v>-2.75</c:v>
                </c:pt>
                <c:pt idx="4">
                  <c:v>-2.5</c:v>
                </c:pt>
                <c:pt idx="5">
                  <c:v>-2.25</c:v>
                </c:pt>
                <c:pt idx="6">
                  <c:v>-2</c:v>
                </c:pt>
                <c:pt idx="7">
                  <c:v>-1.75</c:v>
                </c:pt>
                <c:pt idx="8">
                  <c:v>-1.5</c:v>
                </c:pt>
                <c:pt idx="9">
                  <c:v>-1.25</c:v>
                </c:pt>
                <c:pt idx="10">
                  <c:v>-1</c:v>
                </c:pt>
                <c:pt idx="11">
                  <c:v>-0.75</c:v>
                </c:pt>
                <c:pt idx="12">
                  <c:v>-0.5</c:v>
                </c:pt>
                <c:pt idx="13">
                  <c:v>-0.25</c:v>
                </c:pt>
                <c:pt idx="14">
                  <c:v>0</c:v>
                </c:pt>
                <c:pt idx="15">
                  <c:v>0.25</c:v>
                </c:pt>
                <c:pt idx="16">
                  <c:v>0.5</c:v>
                </c:pt>
                <c:pt idx="17">
                  <c:v>0.75</c:v>
                </c:pt>
                <c:pt idx="18">
                  <c:v>1</c:v>
                </c:pt>
                <c:pt idx="19">
                  <c:v>1.25</c:v>
                </c:pt>
                <c:pt idx="20">
                  <c:v>1.5</c:v>
                </c:pt>
                <c:pt idx="21">
                  <c:v>1.75</c:v>
                </c:pt>
                <c:pt idx="22">
                  <c:v>2</c:v>
                </c:pt>
                <c:pt idx="23">
                  <c:v>2.25</c:v>
                </c:pt>
                <c:pt idx="24">
                  <c:v>2.5</c:v>
                </c:pt>
                <c:pt idx="25">
                  <c:v>2.75</c:v>
                </c:pt>
                <c:pt idx="26">
                  <c:v>3</c:v>
                </c:pt>
                <c:pt idx="27">
                  <c:v>3.25</c:v>
                </c:pt>
                <c:pt idx="28">
                  <c:v>3.5</c:v>
                </c:pt>
              </c:numCache>
            </c:numRef>
          </c:xVal>
          <c:yVal>
            <c:numRef>
              <c:f>'Ex 8.5b'!$I$8:$I$36</c:f>
              <c:numCache>
                <c:formatCode>General</c:formatCode>
                <c:ptCount val="29"/>
                <c:pt idx="0">
                  <c:v>-3.5</c:v>
                </c:pt>
                <c:pt idx="1">
                  <c:v>-3.25</c:v>
                </c:pt>
                <c:pt idx="2">
                  <c:v>-3</c:v>
                </c:pt>
                <c:pt idx="3">
                  <c:v>-2.75</c:v>
                </c:pt>
                <c:pt idx="4">
                  <c:v>-2.5</c:v>
                </c:pt>
                <c:pt idx="5">
                  <c:v>-2.25</c:v>
                </c:pt>
                <c:pt idx="6">
                  <c:v>-2</c:v>
                </c:pt>
                <c:pt idx="7">
                  <c:v>-1.75</c:v>
                </c:pt>
                <c:pt idx="8">
                  <c:v>-1.5</c:v>
                </c:pt>
                <c:pt idx="9">
                  <c:v>-1.25</c:v>
                </c:pt>
                <c:pt idx="10">
                  <c:v>-1</c:v>
                </c:pt>
                <c:pt idx="11">
                  <c:v>-0.75</c:v>
                </c:pt>
                <c:pt idx="12">
                  <c:v>-0.5</c:v>
                </c:pt>
                <c:pt idx="13">
                  <c:v>-0.25</c:v>
                </c:pt>
                <c:pt idx="14">
                  <c:v>0</c:v>
                </c:pt>
                <c:pt idx="15">
                  <c:v>0.25</c:v>
                </c:pt>
                <c:pt idx="16">
                  <c:v>0.5</c:v>
                </c:pt>
                <c:pt idx="17">
                  <c:v>0.75</c:v>
                </c:pt>
                <c:pt idx="18">
                  <c:v>1</c:v>
                </c:pt>
                <c:pt idx="19">
                  <c:v>1.25</c:v>
                </c:pt>
                <c:pt idx="20">
                  <c:v>1.5</c:v>
                </c:pt>
                <c:pt idx="21">
                  <c:v>1.75</c:v>
                </c:pt>
                <c:pt idx="22">
                  <c:v>2</c:v>
                </c:pt>
                <c:pt idx="23">
                  <c:v>2.25</c:v>
                </c:pt>
                <c:pt idx="24">
                  <c:v>2.5</c:v>
                </c:pt>
                <c:pt idx="25">
                  <c:v>2.75</c:v>
                </c:pt>
                <c:pt idx="26">
                  <c:v>3</c:v>
                </c:pt>
                <c:pt idx="27">
                  <c:v>3.25</c:v>
                </c:pt>
                <c:pt idx="28">
                  <c:v>3.5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'Ex 8.5b'!$D$27</c:f>
              <c:strCache>
                <c:ptCount val="1"/>
                <c:pt idx="0">
                  <c:v>Probit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3"/>
          </c:marker>
          <c:xVal>
            <c:numRef>
              <c:f>'Ex 8.5b'!$C$28:$C$47</c:f>
              <c:numCache>
                <c:formatCode>General</c:formatCode>
                <c:ptCount val="20"/>
                <c:pt idx="0">
                  <c:v>-1.1478699644657597</c:v>
                </c:pt>
                <c:pt idx="1">
                  <c:v>0.92921113389032095</c:v>
                </c:pt>
                <c:pt idx="2">
                  <c:v>-0.21332502398768036</c:v>
                </c:pt>
                <c:pt idx="3">
                  <c:v>0.29660146313961383</c:v>
                </c:pt>
                <c:pt idx="4">
                  <c:v>-1.8208268577086744</c:v>
                </c:pt>
                <c:pt idx="5">
                  <c:v>0.43022728067637089</c:v>
                </c:pt>
                <c:pt idx="6">
                  <c:v>-0.75189849267666209</c:v>
                </c:pt>
                <c:pt idx="7">
                  <c:v>1.5878291774595403</c:v>
                </c:pt>
                <c:pt idx="8">
                  <c:v>0.50445745955564947</c:v>
                </c:pt>
                <c:pt idx="9">
                  <c:v>0.86539339212242072</c:v>
                </c:pt>
                <c:pt idx="10">
                  <c:v>1.1521311108245786</c:v>
                </c:pt>
                <c:pt idx="11">
                  <c:v>0.93919087264652334</c:v>
                </c:pt>
                <c:pt idx="12">
                  <c:v>0.26701810624134797</c:v>
                </c:pt>
                <c:pt idx="13">
                  <c:v>-0.67946143048226326</c:v>
                </c:pt>
                <c:pt idx="14">
                  <c:v>-0.31699717079897488</c:v>
                </c:pt>
                <c:pt idx="15">
                  <c:v>-0.11765003139011118</c:v>
                </c:pt>
                <c:pt idx="16">
                  <c:v>-0.11566428765394687</c:v>
                </c:pt>
                <c:pt idx="17">
                  <c:v>-2.1724415761847573</c:v>
                </c:pt>
                <c:pt idx="18">
                  <c:v>1.4652644004329298</c:v>
                </c:pt>
                <c:pt idx="19">
                  <c:v>1.3428907440860796</c:v>
                </c:pt>
              </c:numCache>
            </c:numRef>
          </c:xVal>
          <c:yVal>
            <c:numRef>
              <c:f>'Ex 8.5b'!$D$28:$D$47</c:f>
              <c:numCache>
                <c:formatCode>General</c:formatCode>
                <c:ptCount val="20"/>
                <c:pt idx="0">
                  <c:v>-1.1153373577337857</c:v>
                </c:pt>
                <c:pt idx="1">
                  <c:v>0.58458985705947353</c:v>
                </c:pt>
                <c:pt idx="2">
                  <c:v>-0.44424875676134479</c:v>
                </c:pt>
                <c:pt idx="3">
                  <c:v>6.1475667639406824E-2</c:v>
                </c:pt>
                <c:pt idx="4">
                  <c:v>-1.3829941271006372</c:v>
                </c:pt>
                <c:pt idx="5">
                  <c:v>0.18536701728959662</c:v>
                </c:pt>
                <c:pt idx="6">
                  <c:v>-0.91014679640886487</c:v>
                </c:pt>
                <c:pt idx="7">
                  <c:v>1.8208645376396548</c:v>
                </c:pt>
                <c:pt idx="8">
                  <c:v>0.31218232916364996</c:v>
                </c:pt>
                <c:pt idx="9">
                  <c:v>0.44424875676134512</c:v>
                </c:pt>
                <c:pt idx="10">
                  <c:v>0.91014679640886487</c:v>
                </c:pt>
                <c:pt idx="11">
                  <c:v>0.73755597988205235</c:v>
                </c:pt>
                <c:pt idx="12">
                  <c:v>-6.1475667639406824E-2</c:v>
                </c:pt>
                <c:pt idx="13">
                  <c:v>-0.73755597988205279</c:v>
                </c:pt>
                <c:pt idx="14">
                  <c:v>-0.58458985705947353</c:v>
                </c:pt>
                <c:pt idx="15">
                  <c:v>-0.3121823291636498</c:v>
                </c:pt>
                <c:pt idx="16">
                  <c:v>-0.18536701728959676</c:v>
                </c:pt>
                <c:pt idx="17">
                  <c:v>-1.8208645376396548</c:v>
                </c:pt>
                <c:pt idx="18">
                  <c:v>1.3829941271006405</c:v>
                </c:pt>
                <c:pt idx="19">
                  <c:v>1.1153373577337866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80128"/>
        <c:axId val="360498688"/>
      </c:scatterChart>
      <c:valAx>
        <c:axId val="360480128"/>
        <c:scaling>
          <c:orientation val="minMax"/>
          <c:max val="6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Data</a:t>
                </a:r>
              </a:p>
            </c:rich>
          </c:tx>
          <c:layout>
            <c:manualLayout>
              <c:xMode val="edge"/>
              <c:yMode val="edge"/>
              <c:x val="0.47528531873602525"/>
              <c:y val="0.90761023147256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0498688"/>
        <c:crosses val="autoZero"/>
        <c:crossBetween val="midCat"/>
      </c:valAx>
      <c:valAx>
        <c:axId val="360498688"/>
        <c:scaling>
          <c:orientation val="minMax"/>
          <c:max val="3"/>
          <c:min val="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Probit</a:t>
                </a:r>
              </a:p>
            </c:rich>
          </c:tx>
          <c:layout>
            <c:manualLayout>
              <c:xMode val="edge"/>
              <c:yMode val="edge"/>
              <c:x val="1.4763778383364004E-2"/>
              <c:y val="0.391553789894132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0480128"/>
        <c:crosses val="autoZero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Data and Weibull Fit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89129483814612"/>
          <c:y val="0.17218759113444151"/>
          <c:w val="0.6577075329352009"/>
          <c:h val="0.706492782152227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8.6'!$H$13</c:f>
              <c:strCache>
                <c:ptCount val="1"/>
                <c:pt idx="0">
                  <c:v>Model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</c:marker>
          <c:xVal>
            <c:numRef>
              <c:f>'Ex 8.6'!$B$15:$B$20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48</c:v>
                </c:pt>
                <c:pt idx="3">
                  <c:v>168</c:v>
                </c:pt>
                <c:pt idx="4">
                  <c:v>500</c:v>
                </c:pt>
                <c:pt idx="5">
                  <c:v>1000</c:v>
                </c:pt>
              </c:numCache>
            </c:numRef>
          </c:xVal>
          <c:yVal>
            <c:numRef>
              <c:f>'Ex 8.6'!$H$15:$H$20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8.6'!$G$13</c:f>
              <c:strCache>
                <c:ptCount val="1"/>
                <c:pt idx="0">
                  <c:v>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'Ex 8.6'!$B$15:$B$20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48</c:v>
                </c:pt>
                <c:pt idx="3">
                  <c:v>168</c:v>
                </c:pt>
                <c:pt idx="4">
                  <c:v>500</c:v>
                </c:pt>
                <c:pt idx="5">
                  <c:v>1000</c:v>
                </c:pt>
              </c:numCache>
            </c:numRef>
          </c:xVal>
          <c:yVal>
            <c:numRef>
              <c:f>'Ex 8.6'!$G$15:$G$20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60256"/>
        <c:axId val="360162432"/>
      </c:scatterChart>
      <c:valAx>
        <c:axId val="360160256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(hours)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360162432"/>
        <c:crosses val="autoZero"/>
        <c:crossBetween val="midCat"/>
      </c:valAx>
      <c:valAx>
        <c:axId val="360162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Weibit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0160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585786</xdr:colOff>
      <xdr:row>2</xdr:row>
      <xdr:rowOff>109536</xdr:rowOff>
    </xdr:from>
    <xdr:to>
      <xdr:col>14</xdr:col>
      <xdr:colOff>323849</xdr:colOff>
      <xdr:row>14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15</xdr:row>
      <xdr:rowOff>104775</xdr:rowOff>
    </xdr:from>
    <xdr:to>
      <xdr:col>8</xdr:col>
      <xdr:colOff>490538</xdr:colOff>
      <xdr:row>27</xdr:row>
      <xdr:rowOff>100014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19049</xdr:colOff>
      <xdr:row>15</xdr:row>
      <xdr:rowOff>95250</xdr:rowOff>
    </xdr:from>
    <xdr:to>
      <xdr:col>14</xdr:col>
      <xdr:colOff>352424</xdr:colOff>
      <xdr:row>27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251093</xdr:colOff>
      <xdr:row>5</xdr:row>
      <xdr:rowOff>37798</xdr:rowOff>
    </xdr:from>
    <xdr:to>
      <xdr:col>7</xdr:col>
      <xdr:colOff>3441</xdr:colOff>
      <xdr:row>18</xdr:row>
      <xdr:rowOff>53673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4</xdr:row>
      <xdr:rowOff>0</xdr:rowOff>
    </xdr:from>
    <xdr:to>
      <xdr:col>18</xdr:col>
      <xdr:colOff>352425</xdr:colOff>
      <xdr:row>19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D11"/>
  <sheetViews>
    <sheetView tabSelected="1" workbookViewId="0">
      <selection activeCell="C14" sqref="C14"/>
    </sheetView>
  </sheetViews>
  <sheetFormatPr defaultRowHeight="15" x14ac:dyDescent="0.25"/>
  <cols>
    <col min="1" max="1" width="2.85546875" customWidth="1"/>
  </cols>
  <sheetData>
    <row r="1" spans="2:4" ht="18.75" x14ac:dyDescent="0.3">
      <c r="B1" s="37" t="s">
        <v>86</v>
      </c>
    </row>
    <row r="2" spans="2:4" x14ac:dyDescent="0.25">
      <c r="B2" t="s">
        <v>87</v>
      </c>
    </row>
    <row r="3" spans="2:4" x14ac:dyDescent="0.25">
      <c r="B3" t="s">
        <v>88</v>
      </c>
    </row>
    <row r="5" spans="2:4" x14ac:dyDescent="0.25">
      <c r="B5" s="35" t="s">
        <v>89</v>
      </c>
      <c r="C5" s="2">
        <v>1.2</v>
      </c>
      <c r="D5" s="35" t="s">
        <v>93</v>
      </c>
    </row>
    <row r="6" spans="2:4" x14ac:dyDescent="0.25">
      <c r="B6" s="35" t="s">
        <v>90</v>
      </c>
      <c r="C6" s="2">
        <v>1.4</v>
      </c>
      <c r="D6" s="35" t="s">
        <v>93</v>
      </c>
    </row>
    <row r="7" spans="2:4" x14ac:dyDescent="0.25">
      <c r="B7" s="35" t="s">
        <v>91</v>
      </c>
      <c r="C7" s="2">
        <v>1943</v>
      </c>
      <c r="D7" s="35" t="s">
        <v>22</v>
      </c>
    </row>
    <row r="8" spans="2:4" x14ac:dyDescent="0.25">
      <c r="B8" s="35" t="s">
        <v>92</v>
      </c>
      <c r="C8" s="2">
        <v>286</v>
      </c>
      <c r="D8" s="35" t="s">
        <v>22</v>
      </c>
    </row>
    <row r="10" spans="2:4" x14ac:dyDescent="0.25">
      <c r="B10" s="35" t="s">
        <v>94</v>
      </c>
      <c r="C10" s="3"/>
    </row>
    <row r="11" spans="2:4" x14ac:dyDescent="0.25">
      <c r="B11" s="35" t="s">
        <v>95</v>
      </c>
      <c r="C11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D12"/>
  <sheetViews>
    <sheetView workbookViewId="0">
      <selection activeCell="C15" sqref="C15"/>
    </sheetView>
  </sheetViews>
  <sheetFormatPr defaultRowHeight="15" x14ac:dyDescent="0.25"/>
  <cols>
    <col min="1" max="1" width="2.85546875" style="7" customWidth="1"/>
    <col min="2" max="16384" width="9.140625" style="7"/>
  </cols>
  <sheetData>
    <row r="1" spans="2:4" ht="18.75" x14ac:dyDescent="0.3">
      <c r="B1" s="37" t="s">
        <v>96</v>
      </c>
    </row>
    <row r="2" spans="2:4" x14ac:dyDescent="0.25">
      <c r="B2" s="7" t="s">
        <v>97</v>
      </c>
    </row>
    <row r="3" spans="2:4" x14ac:dyDescent="0.25">
      <c r="B3" s="7" t="s">
        <v>98</v>
      </c>
    </row>
    <row r="5" spans="2:4" x14ac:dyDescent="0.25">
      <c r="B5" s="35" t="s">
        <v>99</v>
      </c>
      <c r="C5" s="2">
        <v>80</v>
      </c>
      <c r="D5" s="35" t="s">
        <v>101</v>
      </c>
    </row>
    <row r="6" spans="2:4" x14ac:dyDescent="0.25">
      <c r="B6" s="35" t="s">
        <v>100</v>
      </c>
      <c r="C6" s="2">
        <v>120</v>
      </c>
      <c r="D6" s="35" t="s">
        <v>101</v>
      </c>
    </row>
    <row r="7" spans="2:4" x14ac:dyDescent="0.25">
      <c r="B7" s="35" t="s">
        <v>91</v>
      </c>
      <c r="C7" s="2">
        <v>905</v>
      </c>
      <c r="D7" s="35" t="s">
        <v>22</v>
      </c>
    </row>
    <row r="8" spans="2:4" x14ac:dyDescent="0.25">
      <c r="B8" s="35" t="s">
        <v>92</v>
      </c>
      <c r="C8" s="2">
        <v>201</v>
      </c>
      <c r="D8" s="35" t="s">
        <v>22</v>
      </c>
    </row>
    <row r="9" spans="2:4" x14ac:dyDescent="0.25">
      <c r="B9" s="35" t="s">
        <v>102</v>
      </c>
      <c r="C9" s="30">
        <v>8.6173430000000006E-5</v>
      </c>
      <c r="D9" s="35" t="s">
        <v>103</v>
      </c>
    </row>
    <row r="11" spans="2:4" x14ac:dyDescent="0.25">
      <c r="B11" s="35" t="s">
        <v>94</v>
      </c>
      <c r="C11" s="3"/>
    </row>
    <row r="12" spans="2:4" x14ac:dyDescent="0.25">
      <c r="B12" s="35" t="s">
        <v>95</v>
      </c>
      <c r="C12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56"/>
  <sheetViews>
    <sheetView zoomScaleNormal="100" workbookViewId="0">
      <selection activeCell="G12" sqref="G12"/>
    </sheetView>
  </sheetViews>
  <sheetFormatPr defaultRowHeight="15" x14ac:dyDescent="0.25"/>
  <cols>
    <col min="1" max="1" width="2.85546875" style="7" customWidth="1"/>
    <col min="2" max="2" width="20.140625" style="7" customWidth="1"/>
    <col min="3" max="4" width="9.140625" style="7" customWidth="1"/>
    <col min="5" max="5" width="9.7109375" style="7" customWidth="1"/>
    <col min="6" max="6" width="9.5703125" style="7" customWidth="1"/>
    <col min="7" max="7" width="9.140625" style="7" customWidth="1"/>
    <col min="8" max="8" width="9.140625" style="7"/>
    <col min="9" max="9" width="9.140625" style="7" customWidth="1"/>
    <col min="10" max="16384" width="9.140625" style="7"/>
  </cols>
  <sheetData>
    <row r="1" spans="2:12" ht="15.75" x14ac:dyDescent="0.25">
      <c r="B1" s="6" t="s">
        <v>46</v>
      </c>
    </row>
    <row r="2" spans="2:12" ht="12.75" customHeight="1" x14ac:dyDescent="0.25"/>
    <row r="3" spans="2:12" x14ac:dyDescent="0.25">
      <c r="B3" s="17" t="s">
        <v>10</v>
      </c>
      <c r="C3" s="18">
        <f>COUNT(C7:C56)</f>
        <v>50</v>
      </c>
      <c r="G3" s="8"/>
      <c r="H3" s="9"/>
      <c r="I3" s="9"/>
      <c r="J3" s="9"/>
      <c r="K3" s="9"/>
      <c r="L3" s="9"/>
    </row>
    <row r="4" spans="2:12" x14ac:dyDescent="0.25">
      <c r="B4" s="17" t="s">
        <v>11</v>
      </c>
      <c r="C4" s="18">
        <f>SUM(C7:C56)</f>
        <v>1539.412527569023</v>
      </c>
      <c r="G4" s="8"/>
      <c r="H4" s="9"/>
      <c r="I4" s="9"/>
      <c r="J4" s="9"/>
      <c r="K4" s="9"/>
      <c r="L4" s="9"/>
    </row>
    <row r="5" spans="2:12" x14ac:dyDescent="0.25">
      <c r="B5" s="17" t="s">
        <v>47</v>
      </c>
      <c r="C5" s="18">
        <f>C3/C4</f>
        <v>3.2479922765704619E-2</v>
      </c>
      <c r="E5" s="17" t="s">
        <v>12</v>
      </c>
      <c r="F5" s="17"/>
      <c r="G5" s="9"/>
      <c r="H5" s="9"/>
      <c r="J5" s="9"/>
      <c r="K5" s="9"/>
      <c r="L5" s="9"/>
    </row>
    <row r="6" spans="2:12" x14ac:dyDescent="0.25">
      <c r="B6" s="8"/>
      <c r="C6" s="17" t="s">
        <v>3</v>
      </c>
      <c r="F6" s="17" t="s">
        <v>2</v>
      </c>
      <c r="G6" s="17" t="s">
        <v>13</v>
      </c>
      <c r="H6" s="17" t="s">
        <v>14</v>
      </c>
      <c r="J6" s="9"/>
      <c r="K6" s="9"/>
      <c r="L6" s="9"/>
    </row>
    <row r="7" spans="2:12" x14ac:dyDescent="0.25">
      <c r="B7" s="9"/>
      <c r="C7" s="7">
        <v>25.951964986681674</v>
      </c>
      <c r="E7" s="17" t="s">
        <v>0</v>
      </c>
      <c r="F7" s="18"/>
      <c r="G7" s="18"/>
      <c r="H7" s="18"/>
    </row>
    <row r="8" spans="2:12" x14ac:dyDescent="0.25">
      <c r="B8" s="9"/>
      <c r="C8" s="7">
        <v>0.47293431244217454</v>
      </c>
      <c r="E8" s="17" t="s">
        <v>15</v>
      </c>
      <c r="F8" s="18"/>
      <c r="G8" s="18"/>
      <c r="H8" s="18"/>
      <c r="J8" s="9"/>
      <c r="K8" s="9"/>
      <c r="L8" s="9"/>
    </row>
    <row r="9" spans="2:12" x14ac:dyDescent="0.25">
      <c r="B9" s="9"/>
      <c r="C9" s="7">
        <v>22.10933351575996</v>
      </c>
      <c r="D9" s="8"/>
      <c r="E9" s="17" t="s">
        <v>1</v>
      </c>
      <c r="F9" s="18"/>
      <c r="G9" s="18"/>
      <c r="H9" s="18"/>
      <c r="J9" s="9"/>
      <c r="K9" s="9"/>
      <c r="L9" s="9"/>
    </row>
    <row r="10" spans="2:12" x14ac:dyDescent="0.25">
      <c r="B10" s="9"/>
      <c r="C10" s="7">
        <v>4.4752419706407149</v>
      </c>
      <c r="D10" s="11"/>
      <c r="G10" s="8"/>
      <c r="H10" s="9"/>
      <c r="J10" s="9"/>
      <c r="K10" s="9"/>
      <c r="L10" s="9"/>
    </row>
    <row r="11" spans="2:12" x14ac:dyDescent="0.25">
      <c r="B11" s="9"/>
      <c r="C11" s="7">
        <v>29.27379270717428</v>
      </c>
      <c r="D11" s="8"/>
      <c r="E11" s="17" t="s">
        <v>16</v>
      </c>
      <c r="G11" s="8"/>
      <c r="H11" s="9"/>
      <c r="J11" s="9"/>
      <c r="K11" s="9"/>
      <c r="L11" s="9"/>
    </row>
    <row r="12" spans="2:12" x14ac:dyDescent="0.25">
      <c r="B12" s="9"/>
      <c r="C12" s="7">
        <v>176.52041162577913</v>
      </c>
      <c r="D12" s="12"/>
      <c r="E12" s="17" t="s">
        <v>0</v>
      </c>
      <c r="F12" s="18"/>
      <c r="H12" s="13"/>
      <c r="J12" s="9"/>
      <c r="K12" s="9"/>
      <c r="L12" s="9"/>
    </row>
    <row r="13" spans="2:12" x14ac:dyDescent="0.25">
      <c r="B13" s="9"/>
      <c r="C13" s="7">
        <v>6.0305724663325719</v>
      </c>
      <c r="D13" s="9"/>
      <c r="E13" s="20" t="s">
        <v>15</v>
      </c>
      <c r="F13" s="18"/>
      <c r="G13" s="9"/>
      <c r="H13" s="9"/>
      <c r="J13" s="9"/>
    </row>
    <row r="14" spans="2:12" x14ac:dyDescent="0.25">
      <c r="B14" s="9"/>
      <c r="C14" s="7">
        <v>10.882379048643076</v>
      </c>
      <c r="E14" s="17" t="s">
        <v>1</v>
      </c>
      <c r="F14" s="18"/>
      <c r="G14" s="9"/>
      <c r="H14" s="9"/>
      <c r="J14" s="9"/>
    </row>
    <row r="15" spans="2:12" x14ac:dyDescent="0.25">
      <c r="B15" s="9"/>
      <c r="C15" s="7">
        <v>51.112410282279797</v>
      </c>
      <c r="F15" s="9"/>
      <c r="G15" s="9"/>
      <c r="H15" s="9"/>
      <c r="I15" s="9"/>
      <c r="J15" s="9"/>
    </row>
    <row r="16" spans="2:12" x14ac:dyDescent="0.25">
      <c r="B16" s="9"/>
      <c r="C16" s="7">
        <v>57.19738679484238</v>
      </c>
      <c r="F16" s="9"/>
      <c r="G16" s="9"/>
      <c r="H16" s="9"/>
      <c r="I16" s="9"/>
      <c r="J16" s="9"/>
    </row>
    <row r="17" spans="2:10" x14ac:dyDescent="0.25">
      <c r="B17" s="9"/>
      <c r="C17" s="7">
        <v>9.2894876265200885</v>
      </c>
      <c r="F17" s="10"/>
      <c r="G17" s="8"/>
      <c r="H17" s="8"/>
      <c r="I17" s="9"/>
      <c r="J17" s="9"/>
    </row>
    <row r="18" spans="2:10" x14ac:dyDescent="0.25">
      <c r="B18" s="9"/>
      <c r="C18" s="7">
        <v>8.8414282691162693</v>
      </c>
      <c r="E18" s="8"/>
      <c r="F18" s="9"/>
      <c r="G18" s="9"/>
      <c r="H18" s="9"/>
      <c r="I18" s="9"/>
      <c r="J18" s="9"/>
    </row>
    <row r="19" spans="2:10" x14ac:dyDescent="0.25">
      <c r="B19" s="9"/>
      <c r="C19" s="7">
        <v>36.889878312896407</v>
      </c>
      <c r="E19" s="10"/>
      <c r="F19" s="9"/>
      <c r="G19" s="9"/>
      <c r="H19" s="9"/>
      <c r="I19" s="9"/>
      <c r="J19" s="9"/>
    </row>
    <row r="20" spans="2:10" x14ac:dyDescent="0.25">
      <c r="B20" s="9"/>
      <c r="C20" s="7">
        <v>4.985728324433107</v>
      </c>
      <c r="E20" s="10"/>
      <c r="F20" s="9"/>
      <c r="G20" s="9"/>
      <c r="H20" s="9"/>
      <c r="I20" s="9"/>
      <c r="J20" s="9"/>
    </row>
    <row r="21" spans="2:10" x14ac:dyDescent="0.25">
      <c r="B21" s="9"/>
      <c r="C21" s="7">
        <v>96.021766103169185</v>
      </c>
      <c r="F21" s="9"/>
      <c r="G21" s="9"/>
      <c r="H21" s="9"/>
      <c r="I21" s="9"/>
      <c r="J21" s="9"/>
    </row>
    <row r="22" spans="2:10" x14ac:dyDescent="0.25">
      <c r="B22" s="9"/>
      <c r="C22" s="7">
        <v>19.49550641257294</v>
      </c>
      <c r="F22" s="9"/>
      <c r="G22" s="9"/>
      <c r="H22" s="9"/>
      <c r="I22" s="9"/>
      <c r="J22" s="9"/>
    </row>
    <row r="23" spans="2:10" x14ac:dyDescent="0.25">
      <c r="B23" s="9"/>
      <c r="C23" s="7">
        <v>25.570437855709962</v>
      </c>
      <c r="F23" s="9"/>
      <c r="G23" s="9"/>
      <c r="H23" s="9"/>
      <c r="I23" s="9"/>
      <c r="J23" s="9"/>
    </row>
    <row r="24" spans="2:10" x14ac:dyDescent="0.25">
      <c r="B24" s="9"/>
      <c r="C24" s="7">
        <v>12.978028654502534</v>
      </c>
      <c r="F24" s="9"/>
      <c r="G24" s="9"/>
      <c r="H24" s="9"/>
      <c r="I24" s="9"/>
      <c r="J24" s="9"/>
    </row>
    <row r="25" spans="2:10" x14ac:dyDescent="0.25">
      <c r="B25" s="9"/>
      <c r="C25" s="7">
        <v>26.235235528995727</v>
      </c>
      <c r="F25" s="9"/>
      <c r="G25" s="9"/>
      <c r="H25" s="9"/>
      <c r="I25" s="9"/>
      <c r="J25" s="9"/>
    </row>
    <row r="26" spans="2:10" x14ac:dyDescent="0.25">
      <c r="B26" s="9"/>
      <c r="C26" s="7">
        <v>33.665970738406344</v>
      </c>
      <c r="F26" s="9"/>
      <c r="G26" s="9"/>
      <c r="H26" s="9"/>
      <c r="I26" s="9"/>
      <c r="J26" s="9"/>
    </row>
    <row r="27" spans="2:10" x14ac:dyDescent="0.25">
      <c r="B27" s="9"/>
      <c r="C27" s="7">
        <v>62.100441116203335</v>
      </c>
      <c r="F27" s="9"/>
      <c r="G27" s="9"/>
      <c r="H27" s="9"/>
      <c r="I27" s="9"/>
      <c r="J27" s="9"/>
    </row>
    <row r="28" spans="2:10" x14ac:dyDescent="0.25">
      <c r="B28" s="9"/>
      <c r="C28" s="7">
        <v>16.561486519919608</v>
      </c>
      <c r="F28" s="9"/>
      <c r="G28" s="9"/>
      <c r="H28" s="9"/>
      <c r="I28" s="9"/>
      <c r="J28" s="9"/>
    </row>
    <row r="29" spans="2:10" x14ac:dyDescent="0.25">
      <c r="B29" s="9"/>
      <c r="C29" s="7">
        <v>15.767202092447864</v>
      </c>
      <c r="F29" s="9"/>
      <c r="G29" s="9"/>
      <c r="H29" s="9"/>
      <c r="I29" s="9"/>
      <c r="J29" s="9"/>
    </row>
    <row r="30" spans="2:10" x14ac:dyDescent="0.25">
      <c r="B30" s="9"/>
      <c r="C30" s="7">
        <v>49.011580471434421</v>
      </c>
      <c r="F30" s="9"/>
      <c r="G30" s="9"/>
      <c r="H30" s="9"/>
      <c r="I30" s="9"/>
      <c r="J30" s="9"/>
    </row>
    <row r="31" spans="2:10" x14ac:dyDescent="0.25">
      <c r="B31" s="9"/>
      <c r="C31" s="7">
        <v>1.9776688439412715</v>
      </c>
      <c r="F31" s="9"/>
      <c r="G31" s="9"/>
      <c r="H31" s="9"/>
      <c r="I31" s="9"/>
      <c r="J31" s="9"/>
    </row>
    <row r="32" spans="2:10" x14ac:dyDescent="0.25">
      <c r="B32" s="9"/>
      <c r="C32" s="7">
        <v>14.746608762098386</v>
      </c>
      <c r="F32" s="9"/>
      <c r="G32" s="9"/>
      <c r="H32" s="9"/>
      <c r="I32" s="9"/>
      <c r="J32" s="9"/>
    </row>
    <row r="33" spans="2:10" x14ac:dyDescent="0.25">
      <c r="B33" s="9"/>
      <c r="C33" s="7">
        <v>11.971894391278315</v>
      </c>
      <c r="F33" s="9"/>
      <c r="G33" s="9"/>
      <c r="H33" s="9"/>
      <c r="I33" s="9"/>
      <c r="J33" s="9"/>
    </row>
    <row r="34" spans="2:10" x14ac:dyDescent="0.25">
      <c r="B34" s="9"/>
      <c r="C34" s="7">
        <v>29.290708643681988</v>
      </c>
      <c r="F34" s="9"/>
      <c r="G34" s="9"/>
      <c r="H34" s="9"/>
      <c r="I34" s="9"/>
      <c r="J34" s="9"/>
    </row>
    <row r="35" spans="2:10" x14ac:dyDescent="0.25">
      <c r="B35" s="9"/>
      <c r="C35" s="7">
        <v>8.8063140850943284</v>
      </c>
      <c r="F35" s="9"/>
      <c r="G35" s="9"/>
      <c r="H35" s="9"/>
      <c r="I35" s="9"/>
      <c r="J35" s="9"/>
    </row>
    <row r="36" spans="2:10" x14ac:dyDescent="0.25">
      <c r="B36" s="9"/>
      <c r="C36" s="7">
        <v>0.54221128129716567</v>
      </c>
      <c r="F36" s="9"/>
      <c r="G36" s="9"/>
      <c r="H36" s="9"/>
      <c r="I36" s="9"/>
      <c r="J36" s="9"/>
    </row>
    <row r="37" spans="2:10" x14ac:dyDescent="0.25">
      <c r="B37" s="9"/>
      <c r="C37" s="7">
        <v>40.015487790942984</v>
      </c>
      <c r="F37" s="9"/>
      <c r="G37" s="9"/>
      <c r="H37" s="9"/>
      <c r="I37" s="9"/>
      <c r="J37" s="9"/>
    </row>
    <row r="38" spans="2:10" x14ac:dyDescent="0.25">
      <c r="B38" s="9"/>
      <c r="C38" s="7">
        <v>23.5982879960196</v>
      </c>
      <c r="F38" s="9"/>
      <c r="G38" s="9"/>
      <c r="H38" s="9"/>
      <c r="I38" s="9"/>
      <c r="J38" s="9"/>
    </row>
    <row r="39" spans="2:10" x14ac:dyDescent="0.25">
      <c r="B39" s="9"/>
      <c r="C39" s="7">
        <v>5.627798032129105</v>
      </c>
      <c r="F39" s="9"/>
      <c r="G39" s="9"/>
      <c r="H39" s="9"/>
      <c r="I39" s="9"/>
      <c r="J39" s="9"/>
    </row>
    <row r="40" spans="2:10" x14ac:dyDescent="0.25">
      <c r="B40" s="9"/>
      <c r="C40" s="7">
        <v>10.601723875715896</v>
      </c>
      <c r="F40" s="9"/>
      <c r="G40" s="9"/>
      <c r="H40" s="9"/>
      <c r="I40" s="9"/>
      <c r="J40" s="9"/>
    </row>
    <row r="41" spans="2:10" x14ac:dyDescent="0.25">
      <c r="B41" s="9"/>
      <c r="C41" s="7">
        <v>63.675175248914336</v>
      </c>
      <c r="F41" s="9"/>
      <c r="G41" s="9"/>
      <c r="H41" s="9"/>
      <c r="I41" s="9"/>
      <c r="J41" s="9"/>
    </row>
    <row r="42" spans="2:10" x14ac:dyDescent="0.25">
      <c r="B42" s="9"/>
      <c r="C42" s="7">
        <v>26.148830400223357</v>
      </c>
      <c r="F42" s="9"/>
      <c r="G42" s="9"/>
      <c r="H42" s="9"/>
      <c r="I42" s="9"/>
      <c r="J42" s="9"/>
    </row>
    <row r="43" spans="2:10" x14ac:dyDescent="0.25">
      <c r="B43" s="9"/>
      <c r="C43" s="7">
        <v>89.725123526047341</v>
      </c>
      <c r="F43" s="9"/>
      <c r="G43" s="9"/>
      <c r="H43" s="9"/>
      <c r="I43" s="9"/>
      <c r="J43" s="9"/>
    </row>
    <row r="44" spans="2:10" x14ac:dyDescent="0.25">
      <c r="B44" s="9"/>
      <c r="C44" s="7">
        <v>4.2119722504610619</v>
      </c>
      <c r="F44" s="9"/>
      <c r="G44" s="9"/>
      <c r="H44" s="9"/>
      <c r="I44" s="9"/>
      <c r="J44" s="9"/>
    </row>
    <row r="45" spans="2:10" x14ac:dyDescent="0.25">
      <c r="B45" s="9"/>
      <c r="C45" s="7">
        <v>100.30250924975374</v>
      </c>
      <c r="F45" s="9"/>
      <c r="G45" s="9"/>
      <c r="H45" s="9"/>
      <c r="I45" s="9"/>
      <c r="J45" s="9"/>
    </row>
    <row r="46" spans="2:10" x14ac:dyDescent="0.25">
      <c r="B46" s="9"/>
      <c r="C46" s="7">
        <v>18.39797087805286</v>
      </c>
      <c r="F46" s="9"/>
      <c r="G46" s="9"/>
      <c r="H46" s="9"/>
      <c r="I46" s="9"/>
      <c r="J46" s="9"/>
    </row>
    <row r="47" spans="2:10" x14ac:dyDescent="0.25">
      <c r="B47" s="9"/>
      <c r="C47" s="7">
        <v>89.786898325808437</v>
      </c>
      <c r="F47" s="9"/>
      <c r="G47" s="9"/>
      <c r="H47" s="9"/>
      <c r="I47" s="9"/>
      <c r="J47" s="9"/>
    </row>
    <row r="48" spans="2:10" x14ac:dyDescent="0.25">
      <c r="B48" s="9"/>
      <c r="C48" s="7">
        <v>0.87194100612070369</v>
      </c>
      <c r="F48" s="9"/>
      <c r="G48" s="9"/>
      <c r="H48" s="9"/>
      <c r="I48" s="9"/>
      <c r="J48" s="9"/>
    </row>
    <row r="49" spans="2:10" x14ac:dyDescent="0.25">
      <c r="B49" s="9"/>
      <c r="C49" s="7">
        <v>41.255090839502778</v>
      </c>
      <c r="F49" s="9"/>
      <c r="G49" s="9"/>
      <c r="H49" s="9"/>
      <c r="I49" s="9"/>
      <c r="J49" s="9"/>
    </row>
    <row r="50" spans="2:10" x14ac:dyDescent="0.25">
      <c r="B50" s="9"/>
      <c r="C50" s="7">
        <v>22.677175480666154</v>
      </c>
      <c r="F50" s="9"/>
      <c r="G50" s="9"/>
      <c r="H50" s="9"/>
      <c r="I50" s="9"/>
      <c r="J50" s="9"/>
    </row>
    <row r="51" spans="2:10" x14ac:dyDescent="0.25">
      <c r="B51" s="9"/>
      <c r="C51" s="7">
        <v>12.707100695132823</v>
      </c>
      <c r="F51" s="9"/>
      <c r="G51" s="9"/>
      <c r="H51" s="9"/>
      <c r="I51" s="9"/>
      <c r="J51" s="9"/>
    </row>
    <row r="52" spans="2:10" x14ac:dyDescent="0.25">
      <c r="B52" s="9"/>
      <c r="C52" s="7">
        <v>1.1109234981932068</v>
      </c>
      <c r="F52" s="9"/>
      <c r="G52" s="9"/>
      <c r="H52" s="9"/>
      <c r="I52" s="9"/>
      <c r="J52" s="9"/>
    </row>
    <row r="53" spans="2:10" x14ac:dyDescent="0.25">
      <c r="B53" s="9"/>
      <c r="C53" s="7">
        <v>52.867943157364671</v>
      </c>
      <c r="F53" s="9"/>
      <c r="G53" s="9"/>
      <c r="H53" s="9"/>
      <c r="I53" s="9"/>
      <c r="J53" s="9"/>
    </row>
    <row r="54" spans="2:10" x14ac:dyDescent="0.25">
      <c r="B54" s="9"/>
      <c r="C54" s="7">
        <v>45.47942455551339</v>
      </c>
    </row>
    <row r="55" spans="2:10" x14ac:dyDescent="0.25">
      <c r="B55" s="9"/>
      <c r="C55" s="7">
        <v>5.2200481844530531</v>
      </c>
    </row>
    <row r="56" spans="2:10" x14ac:dyDescent="0.25">
      <c r="B56" s="9"/>
      <c r="C56" s="7">
        <v>16.355090833712527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E18"/>
  <sheetViews>
    <sheetView workbookViewId="0">
      <selection activeCell="D11" sqref="D11"/>
    </sheetView>
  </sheetViews>
  <sheetFormatPr defaultRowHeight="15" x14ac:dyDescent="0.25"/>
  <cols>
    <col min="1" max="1" width="2.85546875" style="7" customWidth="1"/>
    <col min="2" max="2" width="13.5703125" style="7" customWidth="1"/>
    <col min="3" max="3" width="9.140625" style="7"/>
    <col min="4" max="4" width="10.28515625" style="7" customWidth="1"/>
    <col min="5" max="16384" width="9.140625" style="7"/>
  </cols>
  <sheetData>
    <row r="1" spans="2:5" ht="15.75" x14ac:dyDescent="0.25">
      <c r="B1" s="6" t="s">
        <v>48</v>
      </c>
    </row>
    <row r="2" spans="2:5" x14ac:dyDescent="0.25">
      <c r="B2" s="7" t="s">
        <v>17</v>
      </c>
    </row>
    <row r="4" spans="2:5" x14ac:dyDescent="0.25">
      <c r="B4" s="7" t="s">
        <v>74</v>
      </c>
    </row>
    <row r="5" spans="2:5" x14ac:dyDescent="0.25">
      <c r="B5" s="7" t="s">
        <v>75</v>
      </c>
    </row>
    <row r="6" spans="2:5" x14ac:dyDescent="0.25">
      <c r="B6" s="7" t="s">
        <v>18</v>
      </c>
    </row>
    <row r="7" spans="2:5" x14ac:dyDescent="0.25">
      <c r="B7" s="7" t="s">
        <v>19</v>
      </c>
    </row>
    <row r="8" spans="2:5" x14ac:dyDescent="0.25">
      <c r="B8" s="7" t="s">
        <v>52</v>
      </c>
    </row>
    <row r="9" spans="2:5" x14ac:dyDescent="0.25">
      <c r="B9" s="7" t="s">
        <v>20</v>
      </c>
    </row>
    <row r="11" spans="2:5" x14ac:dyDescent="0.25">
      <c r="B11" s="17" t="s">
        <v>21</v>
      </c>
      <c r="C11" s="18"/>
    </row>
    <row r="12" spans="2:5" x14ac:dyDescent="0.25">
      <c r="B12" s="17" t="s">
        <v>50</v>
      </c>
      <c r="C12" s="21"/>
    </row>
    <row r="13" spans="2:5" x14ac:dyDescent="0.25">
      <c r="B13" s="17" t="s">
        <v>22</v>
      </c>
      <c r="C13" s="18"/>
    </row>
    <row r="14" spans="2:5" x14ac:dyDescent="0.25">
      <c r="B14" s="17" t="s">
        <v>23</v>
      </c>
      <c r="C14" s="18"/>
    </row>
    <row r="15" spans="2:5" x14ac:dyDescent="0.25">
      <c r="B15" s="17" t="s">
        <v>24</v>
      </c>
      <c r="C15" s="18"/>
    </row>
    <row r="16" spans="2:5" x14ac:dyDescent="0.25">
      <c r="B16" s="17" t="s">
        <v>25</v>
      </c>
      <c r="C16" s="18"/>
      <c r="D16" s="7" t="s">
        <v>26</v>
      </c>
      <c r="E16" s="14" t="s">
        <v>27</v>
      </c>
    </row>
    <row r="17" spans="2:5" x14ac:dyDescent="0.25">
      <c r="B17" s="17" t="s">
        <v>28</v>
      </c>
      <c r="C17" s="18"/>
      <c r="D17" s="7" t="s">
        <v>26</v>
      </c>
      <c r="E17" s="14" t="s">
        <v>29</v>
      </c>
    </row>
    <row r="18" spans="2:5" x14ac:dyDescent="0.25">
      <c r="B18" s="17" t="s">
        <v>30</v>
      </c>
      <c r="C18" s="18"/>
      <c r="D18" s="7" t="s">
        <v>26</v>
      </c>
      <c r="E18" s="14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Q131"/>
  <sheetViews>
    <sheetView zoomScaleNormal="100" workbookViewId="0">
      <selection activeCell="H8" sqref="H8"/>
    </sheetView>
  </sheetViews>
  <sheetFormatPr defaultRowHeight="15" x14ac:dyDescent="0.25"/>
  <cols>
    <col min="1" max="1" width="3.140625" style="5" customWidth="1"/>
    <col min="2" max="5" width="9.140625" style="5"/>
    <col min="6" max="6" width="10" style="5" customWidth="1"/>
    <col min="7" max="12" width="9.140625" style="5"/>
    <col min="13" max="13" width="9.140625" style="5" customWidth="1"/>
    <col min="14" max="16384" width="9.140625" style="5"/>
  </cols>
  <sheetData>
    <row r="1" spans="2:17" ht="15.75" x14ac:dyDescent="0.25">
      <c r="B1" s="4" t="s">
        <v>49</v>
      </c>
    </row>
    <row r="2" spans="2:17" x14ac:dyDescent="0.25">
      <c r="B2" s="5" t="s">
        <v>31</v>
      </c>
    </row>
    <row r="4" spans="2:17" x14ac:dyDescent="0.25">
      <c r="B4" s="23" t="s">
        <v>32</v>
      </c>
      <c r="C4" s="24">
        <v>0.95</v>
      </c>
      <c r="E4" s="1" t="s">
        <v>76</v>
      </c>
      <c r="F4" s="7"/>
      <c r="G4" s="7"/>
    </row>
    <row r="5" spans="2:17" x14ac:dyDescent="0.25">
      <c r="B5" s="23" t="s">
        <v>35</v>
      </c>
      <c r="C5" s="30">
        <f>COUNT(B8:B16)</f>
        <v>9</v>
      </c>
      <c r="E5" s="1" t="s">
        <v>81</v>
      </c>
      <c r="F5" s="1" t="s">
        <v>82</v>
      </c>
      <c r="G5" s="1" t="s">
        <v>83</v>
      </c>
    </row>
    <row r="6" spans="2:17" x14ac:dyDescent="0.25">
      <c r="E6" s="1" t="s">
        <v>0</v>
      </c>
      <c r="F6" s="36">
        <f>C4</f>
        <v>0.95</v>
      </c>
      <c r="G6" s="3"/>
      <c r="Q6" s="15"/>
    </row>
    <row r="7" spans="2:17" x14ac:dyDescent="0.25">
      <c r="B7" s="17" t="s">
        <v>3</v>
      </c>
      <c r="E7" s="1" t="s">
        <v>77</v>
      </c>
      <c r="F7" s="36">
        <v>0.5</v>
      </c>
      <c r="G7" s="3"/>
    </row>
    <row r="8" spans="2:17" x14ac:dyDescent="0.25">
      <c r="B8" s="5">
        <v>2.1490502391411321</v>
      </c>
      <c r="E8" s="1" t="s">
        <v>1</v>
      </c>
      <c r="F8" s="36">
        <f>1-C4</f>
        <v>5.0000000000000044E-2</v>
      </c>
      <c r="G8" s="3"/>
    </row>
    <row r="9" spans="2:17" x14ac:dyDescent="0.25">
      <c r="B9" s="7">
        <v>2.2307178908552876</v>
      </c>
    </row>
    <row r="10" spans="2:17" x14ac:dyDescent="0.25">
      <c r="B10" s="7">
        <v>2.5080437369360378</v>
      </c>
      <c r="E10" s="39" t="s">
        <v>78</v>
      </c>
      <c r="F10" s="39"/>
    </row>
    <row r="11" spans="2:17" x14ac:dyDescent="0.25">
      <c r="B11" s="7">
        <v>2.532588534727553</v>
      </c>
      <c r="E11" s="1" t="s">
        <v>81</v>
      </c>
      <c r="F11" s="1" t="s">
        <v>82</v>
      </c>
      <c r="G11" s="1" t="s">
        <v>83</v>
      </c>
    </row>
    <row r="12" spans="2:17" x14ac:dyDescent="0.25">
      <c r="B12" s="7">
        <v>1.9505566166151092</v>
      </c>
      <c r="E12" s="1" t="s">
        <v>0</v>
      </c>
      <c r="F12" s="36">
        <f>C4</f>
        <v>0.95</v>
      </c>
      <c r="G12" s="3"/>
    </row>
    <row r="13" spans="2:17" x14ac:dyDescent="0.25">
      <c r="B13" s="7">
        <v>1.1013479354823543</v>
      </c>
      <c r="E13" s="1" t="s">
        <v>77</v>
      </c>
      <c r="F13" s="36">
        <v>0.5</v>
      </c>
      <c r="G13" s="3"/>
    </row>
    <row r="14" spans="2:17" x14ac:dyDescent="0.25">
      <c r="B14" s="7">
        <v>2.3044370026003715</v>
      </c>
      <c r="E14" s="1" t="s">
        <v>1</v>
      </c>
      <c r="F14" s="36">
        <f>1-C4</f>
        <v>5.0000000000000044E-2</v>
      </c>
      <c r="G14" s="3"/>
    </row>
    <row r="15" spans="2:17" x14ac:dyDescent="0.25">
      <c r="B15" s="7">
        <v>2.5757553799489856</v>
      </c>
    </row>
    <row r="16" spans="2:17" x14ac:dyDescent="0.25">
      <c r="B16" s="7">
        <v>1.4428853839180866</v>
      </c>
    </row>
    <row r="20" spans="2:14" x14ac:dyDescent="0.25">
      <c r="F20" s="7"/>
    </row>
    <row r="30" spans="2:14" x14ac:dyDescent="0.25">
      <c r="B30" s="7"/>
    </row>
    <row r="31" spans="2:14" x14ac:dyDescent="0.25">
      <c r="B31" s="40" t="s">
        <v>79</v>
      </c>
      <c r="C31" s="40"/>
      <c r="D31" s="40"/>
      <c r="E31" s="40"/>
      <c r="F31" s="40"/>
      <c r="G31" s="40"/>
      <c r="H31" s="40"/>
      <c r="I31" s="40"/>
      <c r="J31" s="40"/>
      <c r="K31" s="1" t="s">
        <v>76</v>
      </c>
      <c r="L31" s="1" t="s">
        <v>80</v>
      </c>
      <c r="M31" s="1" t="s">
        <v>84</v>
      </c>
      <c r="N31" s="1" t="s">
        <v>85</v>
      </c>
    </row>
    <row r="32" spans="2:14" x14ac:dyDescent="0.25">
      <c r="B32" s="5" t="e">
        <f t="shared" ref="B32:J41" ca="1" si="0">NORMINV(RAND(), $G$7, $G$13)</f>
        <v>#NUM!</v>
      </c>
      <c r="C32" s="7" t="e">
        <f t="shared" ca="1" si="0"/>
        <v>#NUM!</v>
      </c>
      <c r="D32" s="7" t="e">
        <f t="shared" ca="1" si="0"/>
        <v>#NUM!</v>
      </c>
      <c r="E32" s="7" t="e">
        <f t="shared" ca="1" si="0"/>
        <v>#NUM!</v>
      </c>
      <c r="F32" s="7" t="e">
        <f t="shared" ca="1" si="0"/>
        <v>#NUM!</v>
      </c>
      <c r="G32" s="7" t="e">
        <f t="shared" ca="1" si="0"/>
        <v>#NUM!</v>
      </c>
      <c r="H32" s="7" t="e">
        <f t="shared" ca="1" si="0"/>
        <v>#NUM!</v>
      </c>
      <c r="I32" s="7" t="e">
        <f t="shared" ca="1" si="0"/>
        <v>#NUM!</v>
      </c>
      <c r="J32" s="7" t="e">
        <f t="shared" ca="1" si="0"/>
        <v>#NUM!</v>
      </c>
      <c r="K32" s="5" t="e">
        <f ca="1">AVERAGE(B32:J32)</f>
        <v>#NUM!</v>
      </c>
      <c r="L32" s="5" t="e">
        <f ca="1">STDEV(B32:J32)</f>
        <v>#NUM!</v>
      </c>
      <c r="M32" s="5" t="e">
        <f ca="1">((RANK(K32, $K$32:$K$131, 1)-0.3) / (100+0.4))</f>
        <v>#NUM!</v>
      </c>
      <c r="N32" s="7" t="e">
        <f ca="1">((RANK(L32, $L$32:$L$131, 1)-0.3) / (100+0.4))</f>
        <v>#NUM!</v>
      </c>
    </row>
    <row r="33" spans="2:14" x14ac:dyDescent="0.25">
      <c r="B33" s="7" t="e">
        <f t="shared" ca="1" si="0"/>
        <v>#NUM!</v>
      </c>
      <c r="C33" s="7" t="e">
        <f t="shared" ca="1" si="0"/>
        <v>#NUM!</v>
      </c>
      <c r="D33" s="7" t="e">
        <f t="shared" ca="1" si="0"/>
        <v>#NUM!</v>
      </c>
      <c r="E33" s="7" t="e">
        <f t="shared" ca="1" si="0"/>
        <v>#NUM!</v>
      </c>
      <c r="F33" s="7" t="e">
        <f t="shared" ca="1" si="0"/>
        <v>#NUM!</v>
      </c>
      <c r="G33" s="7" t="e">
        <f t="shared" ca="1" si="0"/>
        <v>#NUM!</v>
      </c>
      <c r="H33" s="7" t="e">
        <f t="shared" ca="1" si="0"/>
        <v>#NUM!</v>
      </c>
      <c r="I33" s="7" t="e">
        <f t="shared" ca="1" si="0"/>
        <v>#NUM!</v>
      </c>
      <c r="J33" s="7" t="e">
        <f t="shared" ca="1" si="0"/>
        <v>#NUM!</v>
      </c>
      <c r="K33" s="7" t="e">
        <f t="shared" ref="K33:K96" ca="1" si="1">AVERAGE(B33:J33)</f>
        <v>#NUM!</v>
      </c>
      <c r="L33" s="7" t="e">
        <f t="shared" ref="L33:L96" ca="1" si="2">STDEV(B33:J33)</f>
        <v>#NUM!</v>
      </c>
      <c r="M33" s="7" t="e">
        <f t="shared" ref="M33:M96" ca="1" si="3">((RANK(K33, $K$32:$K$131, 1)-0.3) / (100+0.4))</f>
        <v>#NUM!</v>
      </c>
      <c r="N33" s="7" t="e">
        <f t="shared" ref="N33:N96" ca="1" si="4">((RANK(L33, $L$32:$L$131, 1)-0.3) / (100+0.4))</f>
        <v>#NUM!</v>
      </c>
    </row>
    <row r="34" spans="2:14" x14ac:dyDescent="0.25">
      <c r="B34" s="7" t="e">
        <f t="shared" ca="1" si="0"/>
        <v>#NUM!</v>
      </c>
      <c r="C34" s="7" t="e">
        <f t="shared" ca="1" si="0"/>
        <v>#NUM!</v>
      </c>
      <c r="D34" s="7" t="e">
        <f t="shared" ca="1" si="0"/>
        <v>#NUM!</v>
      </c>
      <c r="E34" s="7" t="e">
        <f t="shared" ca="1" si="0"/>
        <v>#NUM!</v>
      </c>
      <c r="F34" s="7" t="e">
        <f t="shared" ca="1" si="0"/>
        <v>#NUM!</v>
      </c>
      <c r="G34" s="7" t="e">
        <f t="shared" ca="1" si="0"/>
        <v>#NUM!</v>
      </c>
      <c r="H34" s="7" t="e">
        <f t="shared" ca="1" si="0"/>
        <v>#NUM!</v>
      </c>
      <c r="I34" s="7" t="e">
        <f t="shared" ca="1" si="0"/>
        <v>#NUM!</v>
      </c>
      <c r="J34" s="7" t="e">
        <f t="shared" ca="1" si="0"/>
        <v>#NUM!</v>
      </c>
      <c r="K34" s="7" t="e">
        <f t="shared" ca="1" si="1"/>
        <v>#NUM!</v>
      </c>
      <c r="L34" s="7" t="e">
        <f t="shared" ca="1" si="2"/>
        <v>#NUM!</v>
      </c>
      <c r="M34" s="7" t="e">
        <f t="shared" ca="1" si="3"/>
        <v>#NUM!</v>
      </c>
      <c r="N34" s="7" t="e">
        <f t="shared" ca="1" si="4"/>
        <v>#NUM!</v>
      </c>
    </row>
    <row r="35" spans="2:14" x14ac:dyDescent="0.25">
      <c r="B35" s="7" t="e">
        <f t="shared" ca="1" si="0"/>
        <v>#NUM!</v>
      </c>
      <c r="C35" s="7" t="e">
        <f t="shared" ca="1" si="0"/>
        <v>#NUM!</v>
      </c>
      <c r="D35" s="7" t="e">
        <f t="shared" ca="1" si="0"/>
        <v>#NUM!</v>
      </c>
      <c r="E35" s="7" t="e">
        <f t="shared" ca="1" si="0"/>
        <v>#NUM!</v>
      </c>
      <c r="F35" s="7" t="e">
        <f t="shared" ca="1" si="0"/>
        <v>#NUM!</v>
      </c>
      <c r="G35" s="7" t="e">
        <f t="shared" ca="1" si="0"/>
        <v>#NUM!</v>
      </c>
      <c r="H35" s="7" t="e">
        <f t="shared" ca="1" si="0"/>
        <v>#NUM!</v>
      </c>
      <c r="I35" s="7" t="e">
        <f t="shared" ca="1" si="0"/>
        <v>#NUM!</v>
      </c>
      <c r="J35" s="7" t="e">
        <f t="shared" ca="1" si="0"/>
        <v>#NUM!</v>
      </c>
      <c r="K35" s="7" t="e">
        <f t="shared" ca="1" si="1"/>
        <v>#NUM!</v>
      </c>
      <c r="L35" s="7" t="e">
        <f t="shared" ca="1" si="2"/>
        <v>#NUM!</v>
      </c>
      <c r="M35" s="7" t="e">
        <f t="shared" ca="1" si="3"/>
        <v>#NUM!</v>
      </c>
      <c r="N35" s="7" t="e">
        <f t="shared" ca="1" si="4"/>
        <v>#NUM!</v>
      </c>
    </row>
    <row r="36" spans="2:14" x14ac:dyDescent="0.25">
      <c r="B36" s="7" t="e">
        <f t="shared" ca="1" si="0"/>
        <v>#NUM!</v>
      </c>
      <c r="C36" s="7" t="e">
        <f t="shared" ca="1" si="0"/>
        <v>#NUM!</v>
      </c>
      <c r="D36" s="7" t="e">
        <f t="shared" ca="1" si="0"/>
        <v>#NUM!</v>
      </c>
      <c r="E36" s="7" t="e">
        <f t="shared" ca="1" si="0"/>
        <v>#NUM!</v>
      </c>
      <c r="F36" s="7" t="e">
        <f t="shared" ca="1" si="0"/>
        <v>#NUM!</v>
      </c>
      <c r="G36" s="7" t="e">
        <f t="shared" ca="1" si="0"/>
        <v>#NUM!</v>
      </c>
      <c r="H36" s="7" t="e">
        <f t="shared" ca="1" si="0"/>
        <v>#NUM!</v>
      </c>
      <c r="I36" s="7" t="e">
        <f t="shared" ca="1" si="0"/>
        <v>#NUM!</v>
      </c>
      <c r="J36" s="7" t="e">
        <f t="shared" ca="1" si="0"/>
        <v>#NUM!</v>
      </c>
      <c r="K36" s="7" t="e">
        <f t="shared" ca="1" si="1"/>
        <v>#NUM!</v>
      </c>
      <c r="L36" s="7" t="e">
        <f t="shared" ca="1" si="2"/>
        <v>#NUM!</v>
      </c>
      <c r="M36" s="7" t="e">
        <f t="shared" ca="1" si="3"/>
        <v>#NUM!</v>
      </c>
      <c r="N36" s="7" t="e">
        <f t="shared" ca="1" si="4"/>
        <v>#NUM!</v>
      </c>
    </row>
    <row r="37" spans="2:14" x14ac:dyDescent="0.25">
      <c r="B37" s="7" t="e">
        <f t="shared" ca="1" si="0"/>
        <v>#NUM!</v>
      </c>
      <c r="C37" s="7" t="e">
        <f t="shared" ca="1" si="0"/>
        <v>#NUM!</v>
      </c>
      <c r="D37" s="7" t="e">
        <f t="shared" ca="1" si="0"/>
        <v>#NUM!</v>
      </c>
      <c r="E37" s="7" t="e">
        <f t="shared" ca="1" si="0"/>
        <v>#NUM!</v>
      </c>
      <c r="F37" s="7" t="e">
        <f t="shared" ca="1" si="0"/>
        <v>#NUM!</v>
      </c>
      <c r="G37" s="7" t="e">
        <f t="shared" ca="1" si="0"/>
        <v>#NUM!</v>
      </c>
      <c r="H37" s="7" t="e">
        <f t="shared" ca="1" si="0"/>
        <v>#NUM!</v>
      </c>
      <c r="I37" s="7" t="e">
        <f t="shared" ca="1" si="0"/>
        <v>#NUM!</v>
      </c>
      <c r="J37" s="7" t="e">
        <f t="shared" ca="1" si="0"/>
        <v>#NUM!</v>
      </c>
      <c r="K37" s="7" t="e">
        <f t="shared" ca="1" si="1"/>
        <v>#NUM!</v>
      </c>
      <c r="L37" s="7" t="e">
        <f t="shared" ca="1" si="2"/>
        <v>#NUM!</v>
      </c>
      <c r="M37" s="7" t="e">
        <f t="shared" ca="1" si="3"/>
        <v>#NUM!</v>
      </c>
      <c r="N37" s="7" t="e">
        <f t="shared" ca="1" si="4"/>
        <v>#NUM!</v>
      </c>
    </row>
    <row r="38" spans="2:14" x14ac:dyDescent="0.25">
      <c r="B38" s="7" t="e">
        <f t="shared" ca="1" si="0"/>
        <v>#NUM!</v>
      </c>
      <c r="C38" s="7" t="e">
        <f t="shared" ca="1" si="0"/>
        <v>#NUM!</v>
      </c>
      <c r="D38" s="7" t="e">
        <f t="shared" ca="1" si="0"/>
        <v>#NUM!</v>
      </c>
      <c r="E38" s="7" t="e">
        <f t="shared" ca="1" si="0"/>
        <v>#NUM!</v>
      </c>
      <c r="F38" s="7" t="e">
        <f t="shared" ca="1" si="0"/>
        <v>#NUM!</v>
      </c>
      <c r="G38" s="7" t="e">
        <f t="shared" ca="1" si="0"/>
        <v>#NUM!</v>
      </c>
      <c r="H38" s="7" t="e">
        <f t="shared" ca="1" si="0"/>
        <v>#NUM!</v>
      </c>
      <c r="I38" s="7" t="e">
        <f t="shared" ca="1" si="0"/>
        <v>#NUM!</v>
      </c>
      <c r="J38" s="7" t="e">
        <f t="shared" ca="1" si="0"/>
        <v>#NUM!</v>
      </c>
      <c r="K38" s="7" t="e">
        <f t="shared" ca="1" si="1"/>
        <v>#NUM!</v>
      </c>
      <c r="L38" s="7" t="e">
        <f t="shared" ca="1" si="2"/>
        <v>#NUM!</v>
      </c>
      <c r="M38" s="7" t="e">
        <f t="shared" ca="1" si="3"/>
        <v>#NUM!</v>
      </c>
      <c r="N38" s="7" t="e">
        <f t="shared" ca="1" si="4"/>
        <v>#NUM!</v>
      </c>
    </row>
    <row r="39" spans="2:14" x14ac:dyDescent="0.25">
      <c r="B39" s="7" t="e">
        <f t="shared" ca="1" si="0"/>
        <v>#NUM!</v>
      </c>
      <c r="C39" s="7" t="e">
        <f t="shared" ca="1" si="0"/>
        <v>#NUM!</v>
      </c>
      <c r="D39" s="7" t="e">
        <f t="shared" ca="1" si="0"/>
        <v>#NUM!</v>
      </c>
      <c r="E39" s="7" t="e">
        <f t="shared" ca="1" si="0"/>
        <v>#NUM!</v>
      </c>
      <c r="F39" s="7" t="e">
        <f t="shared" ca="1" si="0"/>
        <v>#NUM!</v>
      </c>
      <c r="G39" s="7" t="e">
        <f t="shared" ca="1" si="0"/>
        <v>#NUM!</v>
      </c>
      <c r="H39" s="7" t="e">
        <f t="shared" ca="1" si="0"/>
        <v>#NUM!</v>
      </c>
      <c r="I39" s="7" t="e">
        <f t="shared" ca="1" si="0"/>
        <v>#NUM!</v>
      </c>
      <c r="J39" s="7" t="e">
        <f t="shared" ca="1" si="0"/>
        <v>#NUM!</v>
      </c>
      <c r="K39" s="7" t="e">
        <f t="shared" ca="1" si="1"/>
        <v>#NUM!</v>
      </c>
      <c r="L39" s="7" t="e">
        <f t="shared" ca="1" si="2"/>
        <v>#NUM!</v>
      </c>
      <c r="M39" s="7" t="e">
        <f t="shared" ca="1" si="3"/>
        <v>#NUM!</v>
      </c>
      <c r="N39" s="7" t="e">
        <f t="shared" ca="1" si="4"/>
        <v>#NUM!</v>
      </c>
    </row>
    <row r="40" spans="2:14" x14ac:dyDescent="0.25">
      <c r="B40" s="7" t="e">
        <f t="shared" ca="1" si="0"/>
        <v>#NUM!</v>
      </c>
      <c r="C40" s="7" t="e">
        <f t="shared" ca="1" si="0"/>
        <v>#NUM!</v>
      </c>
      <c r="D40" s="7" t="e">
        <f t="shared" ca="1" si="0"/>
        <v>#NUM!</v>
      </c>
      <c r="E40" s="7" t="e">
        <f t="shared" ca="1" si="0"/>
        <v>#NUM!</v>
      </c>
      <c r="F40" s="7" t="e">
        <f t="shared" ca="1" si="0"/>
        <v>#NUM!</v>
      </c>
      <c r="G40" s="7" t="e">
        <f t="shared" ca="1" si="0"/>
        <v>#NUM!</v>
      </c>
      <c r="H40" s="7" t="e">
        <f t="shared" ca="1" si="0"/>
        <v>#NUM!</v>
      </c>
      <c r="I40" s="7" t="e">
        <f t="shared" ca="1" si="0"/>
        <v>#NUM!</v>
      </c>
      <c r="J40" s="7" t="e">
        <f t="shared" ca="1" si="0"/>
        <v>#NUM!</v>
      </c>
      <c r="K40" s="7" t="e">
        <f t="shared" ca="1" si="1"/>
        <v>#NUM!</v>
      </c>
      <c r="L40" s="7" t="e">
        <f t="shared" ca="1" si="2"/>
        <v>#NUM!</v>
      </c>
      <c r="M40" s="7" t="e">
        <f t="shared" ca="1" si="3"/>
        <v>#NUM!</v>
      </c>
      <c r="N40" s="7" t="e">
        <f t="shared" ca="1" si="4"/>
        <v>#NUM!</v>
      </c>
    </row>
    <row r="41" spans="2:14" x14ac:dyDescent="0.25">
      <c r="B41" s="7" t="e">
        <f t="shared" ca="1" si="0"/>
        <v>#NUM!</v>
      </c>
      <c r="C41" s="7" t="e">
        <f t="shared" ca="1" si="0"/>
        <v>#NUM!</v>
      </c>
      <c r="D41" s="7" t="e">
        <f t="shared" ca="1" si="0"/>
        <v>#NUM!</v>
      </c>
      <c r="E41" s="7" t="e">
        <f t="shared" ca="1" si="0"/>
        <v>#NUM!</v>
      </c>
      <c r="F41" s="7" t="e">
        <f t="shared" ca="1" si="0"/>
        <v>#NUM!</v>
      </c>
      <c r="G41" s="7" t="e">
        <f t="shared" ca="1" si="0"/>
        <v>#NUM!</v>
      </c>
      <c r="H41" s="7" t="e">
        <f t="shared" ca="1" si="0"/>
        <v>#NUM!</v>
      </c>
      <c r="I41" s="7" t="e">
        <f t="shared" ca="1" si="0"/>
        <v>#NUM!</v>
      </c>
      <c r="J41" s="7" t="e">
        <f t="shared" ca="1" si="0"/>
        <v>#NUM!</v>
      </c>
      <c r="K41" s="7" t="e">
        <f t="shared" ca="1" si="1"/>
        <v>#NUM!</v>
      </c>
      <c r="L41" s="7" t="e">
        <f t="shared" ca="1" si="2"/>
        <v>#NUM!</v>
      </c>
      <c r="M41" s="7" t="e">
        <f t="shared" ca="1" si="3"/>
        <v>#NUM!</v>
      </c>
      <c r="N41" s="7" t="e">
        <f t="shared" ca="1" si="4"/>
        <v>#NUM!</v>
      </c>
    </row>
    <row r="42" spans="2:14" x14ac:dyDescent="0.25">
      <c r="B42" s="7" t="e">
        <f t="shared" ref="B42:J51" ca="1" si="5">NORMINV(RAND(), $G$7, $G$13)</f>
        <v>#NUM!</v>
      </c>
      <c r="C42" s="7" t="e">
        <f t="shared" ca="1" si="5"/>
        <v>#NUM!</v>
      </c>
      <c r="D42" s="7" t="e">
        <f t="shared" ca="1" si="5"/>
        <v>#NUM!</v>
      </c>
      <c r="E42" s="7" t="e">
        <f t="shared" ca="1" si="5"/>
        <v>#NUM!</v>
      </c>
      <c r="F42" s="7" t="e">
        <f t="shared" ca="1" si="5"/>
        <v>#NUM!</v>
      </c>
      <c r="G42" s="7" t="e">
        <f t="shared" ca="1" si="5"/>
        <v>#NUM!</v>
      </c>
      <c r="H42" s="7" t="e">
        <f t="shared" ca="1" si="5"/>
        <v>#NUM!</v>
      </c>
      <c r="I42" s="7" t="e">
        <f t="shared" ca="1" si="5"/>
        <v>#NUM!</v>
      </c>
      <c r="J42" s="7" t="e">
        <f t="shared" ca="1" si="5"/>
        <v>#NUM!</v>
      </c>
      <c r="K42" s="7" t="e">
        <f t="shared" ca="1" si="1"/>
        <v>#NUM!</v>
      </c>
      <c r="L42" s="7" t="e">
        <f t="shared" ca="1" si="2"/>
        <v>#NUM!</v>
      </c>
      <c r="M42" s="7" t="e">
        <f t="shared" ca="1" si="3"/>
        <v>#NUM!</v>
      </c>
      <c r="N42" s="7" t="e">
        <f t="shared" ca="1" si="4"/>
        <v>#NUM!</v>
      </c>
    </row>
    <row r="43" spans="2:14" x14ac:dyDescent="0.25">
      <c r="B43" s="7" t="e">
        <f t="shared" ca="1" si="5"/>
        <v>#NUM!</v>
      </c>
      <c r="C43" s="7" t="e">
        <f t="shared" ca="1" si="5"/>
        <v>#NUM!</v>
      </c>
      <c r="D43" s="7" t="e">
        <f t="shared" ca="1" si="5"/>
        <v>#NUM!</v>
      </c>
      <c r="E43" s="7" t="e">
        <f t="shared" ca="1" si="5"/>
        <v>#NUM!</v>
      </c>
      <c r="F43" s="7" t="e">
        <f t="shared" ca="1" si="5"/>
        <v>#NUM!</v>
      </c>
      <c r="G43" s="7" t="e">
        <f t="shared" ca="1" si="5"/>
        <v>#NUM!</v>
      </c>
      <c r="H43" s="7" t="e">
        <f t="shared" ca="1" si="5"/>
        <v>#NUM!</v>
      </c>
      <c r="I43" s="7" t="e">
        <f t="shared" ca="1" si="5"/>
        <v>#NUM!</v>
      </c>
      <c r="J43" s="7" t="e">
        <f t="shared" ca="1" si="5"/>
        <v>#NUM!</v>
      </c>
      <c r="K43" s="7" t="e">
        <f t="shared" ca="1" si="1"/>
        <v>#NUM!</v>
      </c>
      <c r="L43" s="7" t="e">
        <f t="shared" ca="1" si="2"/>
        <v>#NUM!</v>
      </c>
      <c r="M43" s="7" t="e">
        <f t="shared" ca="1" si="3"/>
        <v>#NUM!</v>
      </c>
      <c r="N43" s="7" t="e">
        <f t="shared" ca="1" si="4"/>
        <v>#NUM!</v>
      </c>
    </row>
    <row r="44" spans="2:14" x14ac:dyDescent="0.25">
      <c r="B44" s="7" t="e">
        <f t="shared" ca="1" si="5"/>
        <v>#NUM!</v>
      </c>
      <c r="C44" s="7" t="e">
        <f t="shared" ca="1" si="5"/>
        <v>#NUM!</v>
      </c>
      <c r="D44" s="7" t="e">
        <f t="shared" ca="1" si="5"/>
        <v>#NUM!</v>
      </c>
      <c r="E44" s="7" t="e">
        <f t="shared" ca="1" si="5"/>
        <v>#NUM!</v>
      </c>
      <c r="F44" s="7" t="e">
        <f t="shared" ca="1" si="5"/>
        <v>#NUM!</v>
      </c>
      <c r="G44" s="7" t="e">
        <f t="shared" ca="1" si="5"/>
        <v>#NUM!</v>
      </c>
      <c r="H44" s="7" t="e">
        <f t="shared" ca="1" si="5"/>
        <v>#NUM!</v>
      </c>
      <c r="I44" s="7" t="e">
        <f t="shared" ca="1" si="5"/>
        <v>#NUM!</v>
      </c>
      <c r="J44" s="7" t="e">
        <f t="shared" ca="1" si="5"/>
        <v>#NUM!</v>
      </c>
      <c r="K44" s="7" t="e">
        <f t="shared" ca="1" si="1"/>
        <v>#NUM!</v>
      </c>
      <c r="L44" s="7" t="e">
        <f t="shared" ca="1" si="2"/>
        <v>#NUM!</v>
      </c>
      <c r="M44" s="7" t="e">
        <f t="shared" ca="1" si="3"/>
        <v>#NUM!</v>
      </c>
      <c r="N44" s="7" t="e">
        <f t="shared" ca="1" si="4"/>
        <v>#NUM!</v>
      </c>
    </row>
    <row r="45" spans="2:14" x14ac:dyDescent="0.25">
      <c r="B45" s="7" t="e">
        <f t="shared" ca="1" si="5"/>
        <v>#NUM!</v>
      </c>
      <c r="C45" s="7" t="e">
        <f t="shared" ca="1" si="5"/>
        <v>#NUM!</v>
      </c>
      <c r="D45" s="7" t="e">
        <f t="shared" ca="1" si="5"/>
        <v>#NUM!</v>
      </c>
      <c r="E45" s="7" t="e">
        <f t="shared" ca="1" si="5"/>
        <v>#NUM!</v>
      </c>
      <c r="F45" s="7" t="e">
        <f t="shared" ca="1" si="5"/>
        <v>#NUM!</v>
      </c>
      <c r="G45" s="7" t="e">
        <f t="shared" ca="1" si="5"/>
        <v>#NUM!</v>
      </c>
      <c r="H45" s="7" t="e">
        <f t="shared" ca="1" si="5"/>
        <v>#NUM!</v>
      </c>
      <c r="I45" s="7" t="e">
        <f t="shared" ca="1" si="5"/>
        <v>#NUM!</v>
      </c>
      <c r="J45" s="7" t="e">
        <f t="shared" ca="1" si="5"/>
        <v>#NUM!</v>
      </c>
      <c r="K45" s="7" t="e">
        <f t="shared" ca="1" si="1"/>
        <v>#NUM!</v>
      </c>
      <c r="L45" s="7" t="e">
        <f t="shared" ca="1" si="2"/>
        <v>#NUM!</v>
      </c>
      <c r="M45" s="7" t="e">
        <f t="shared" ca="1" si="3"/>
        <v>#NUM!</v>
      </c>
      <c r="N45" s="7" t="e">
        <f t="shared" ca="1" si="4"/>
        <v>#NUM!</v>
      </c>
    </row>
    <row r="46" spans="2:14" x14ac:dyDescent="0.25">
      <c r="B46" s="7" t="e">
        <f t="shared" ca="1" si="5"/>
        <v>#NUM!</v>
      </c>
      <c r="C46" s="7" t="e">
        <f t="shared" ca="1" si="5"/>
        <v>#NUM!</v>
      </c>
      <c r="D46" s="7" t="e">
        <f t="shared" ca="1" si="5"/>
        <v>#NUM!</v>
      </c>
      <c r="E46" s="7" t="e">
        <f t="shared" ca="1" si="5"/>
        <v>#NUM!</v>
      </c>
      <c r="F46" s="7" t="e">
        <f t="shared" ca="1" si="5"/>
        <v>#NUM!</v>
      </c>
      <c r="G46" s="7" t="e">
        <f t="shared" ca="1" si="5"/>
        <v>#NUM!</v>
      </c>
      <c r="H46" s="7" t="e">
        <f t="shared" ca="1" si="5"/>
        <v>#NUM!</v>
      </c>
      <c r="I46" s="7" t="e">
        <f t="shared" ca="1" si="5"/>
        <v>#NUM!</v>
      </c>
      <c r="J46" s="7" t="e">
        <f t="shared" ca="1" si="5"/>
        <v>#NUM!</v>
      </c>
      <c r="K46" s="7" t="e">
        <f t="shared" ca="1" si="1"/>
        <v>#NUM!</v>
      </c>
      <c r="L46" s="7" t="e">
        <f t="shared" ca="1" si="2"/>
        <v>#NUM!</v>
      </c>
      <c r="M46" s="7" t="e">
        <f t="shared" ca="1" si="3"/>
        <v>#NUM!</v>
      </c>
      <c r="N46" s="7" t="e">
        <f t="shared" ca="1" si="4"/>
        <v>#NUM!</v>
      </c>
    </row>
    <row r="47" spans="2:14" x14ac:dyDescent="0.25">
      <c r="B47" s="7" t="e">
        <f t="shared" ca="1" si="5"/>
        <v>#NUM!</v>
      </c>
      <c r="C47" s="7" t="e">
        <f t="shared" ca="1" si="5"/>
        <v>#NUM!</v>
      </c>
      <c r="D47" s="7" t="e">
        <f t="shared" ca="1" si="5"/>
        <v>#NUM!</v>
      </c>
      <c r="E47" s="7" t="e">
        <f t="shared" ca="1" si="5"/>
        <v>#NUM!</v>
      </c>
      <c r="F47" s="7" t="e">
        <f t="shared" ca="1" si="5"/>
        <v>#NUM!</v>
      </c>
      <c r="G47" s="7" t="e">
        <f t="shared" ca="1" si="5"/>
        <v>#NUM!</v>
      </c>
      <c r="H47" s="7" t="e">
        <f t="shared" ca="1" si="5"/>
        <v>#NUM!</v>
      </c>
      <c r="I47" s="7" t="e">
        <f t="shared" ca="1" si="5"/>
        <v>#NUM!</v>
      </c>
      <c r="J47" s="7" t="e">
        <f t="shared" ca="1" si="5"/>
        <v>#NUM!</v>
      </c>
      <c r="K47" s="7" t="e">
        <f t="shared" ca="1" si="1"/>
        <v>#NUM!</v>
      </c>
      <c r="L47" s="7" t="e">
        <f t="shared" ca="1" si="2"/>
        <v>#NUM!</v>
      </c>
      <c r="M47" s="7" t="e">
        <f t="shared" ca="1" si="3"/>
        <v>#NUM!</v>
      </c>
      <c r="N47" s="7" t="e">
        <f t="shared" ca="1" si="4"/>
        <v>#NUM!</v>
      </c>
    </row>
    <row r="48" spans="2:14" x14ac:dyDescent="0.25">
      <c r="B48" s="7" t="e">
        <f t="shared" ca="1" si="5"/>
        <v>#NUM!</v>
      </c>
      <c r="C48" s="7" t="e">
        <f t="shared" ca="1" si="5"/>
        <v>#NUM!</v>
      </c>
      <c r="D48" s="7" t="e">
        <f t="shared" ca="1" si="5"/>
        <v>#NUM!</v>
      </c>
      <c r="E48" s="7" t="e">
        <f t="shared" ca="1" si="5"/>
        <v>#NUM!</v>
      </c>
      <c r="F48" s="7" t="e">
        <f t="shared" ca="1" si="5"/>
        <v>#NUM!</v>
      </c>
      <c r="G48" s="7" t="e">
        <f t="shared" ca="1" si="5"/>
        <v>#NUM!</v>
      </c>
      <c r="H48" s="7" t="e">
        <f t="shared" ca="1" si="5"/>
        <v>#NUM!</v>
      </c>
      <c r="I48" s="7" t="e">
        <f t="shared" ca="1" si="5"/>
        <v>#NUM!</v>
      </c>
      <c r="J48" s="7" t="e">
        <f t="shared" ca="1" si="5"/>
        <v>#NUM!</v>
      </c>
      <c r="K48" s="7" t="e">
        <f t="shared" ca="1" si="1"/>
        <v>#NUM!</v>
      </c>
      <c r="L48" s="7" t="e">
        <f t="shared" ca="1" si="2"/>
        <v>#NUM!</v>
      </c>
      <c r="M48" s="7" t="e">
        <f t="shared" ca="1" si="3"/>
        <v>#NUM!</v>
      </c>
      <c r="N48" s="7" t="e">
        <f t="shared" ca="1" si="4"/>
        <v>#NUM!</v>
      </c>
    </row>
    <row r="49" spans="2:14" x14ac:dyDescent="0.25">
      <c r="B49" s="7" t="e">
        <f t="shared" ca="1" si="5"/>
        <v>#NUM!</v>
      </c>
      <c r="C49" s="7" t="e">
        <f t="shared" ca="1" si="5"/>
        <v>#NUM!</v>
      </c>
      <c r="D49" s="7" t="e">
        <f t="shared" ca="1" si="5"/>
        <v>#NUM!</v>
      </c>
      <c r="E49" s="7" t="e">
        <f t="shared" ca="1" si="5"/>
        <v>#NUM!</v>
      </c>
      <c r="F49" s="7" t="e">
        <f t="shared" ca="1" si="5"/>
        <v>#NUM!</v>
      </c>
      <c r="G49" s="7" t="e">
        <f t="shared" ca="1" si="5"/>
        <v>#NUM!</v>
      </c>
      <c r="H49" s="7" t="e">
        <f t="shared" ca="1" si="5"/>
        <v>#NUM!</v>
      </c>
      <c r="I49" s="7" t="e">
        <f t="shared" ca="1" si="5"/>
        <v>#NUM!</v>
      </c>
      <c r="J49" s="7" t="e">
        <f t="shared" ca="1" si="5"/>
        <v>#NUM!</v>
      </c>
      <c r="K49" s="7" t="e">
        <f t="shared" ca="1" si="1"/>
        <v>#NUM!</v>
      </c>
      <c r="L49" s="7" t="e">
        <f t="shared" ca="1" si="2"/>
        <v>#NUM!</v>
      </c>
      <c r="M49" s="7" t="e">
        <f t="shared" ca="1" si="3"/>
        <v>#NUM!</v>
      </c>
      <c r="N49" s="7" t="e">
        <f t="shared" ca="1" si="4"/>
        <v>#NUM!</v>
      </c>
    </row>
    <row r="50" spans="2:14" x14ac:dyDescent="0.25">
      <c r="B50" s="7" t="e">
        <f t="shared" ca="1" si="5"/>
        <v>#NUM!</v>
      </c>
      <c r="C50" s="7" t="e">
        <f t="shared" ca="1" si="5"/>
        <v>#NUM!</v>
      </c>
      <c r="D50" s="7" t="e">
        <f t="shared" ca="1" si="5"/>
        <v>#NUM!</v>
      </c>
      <c r="E50" s="7" t="e">
        <f t="shared" ca="1" si="5"/>
        <v>#NUM!</v>
      </c>
      <c r="F50" s="7" t="e">
        <f t="shared" ca="1" si="5"/>
        <v>#NUM!</v>
      </c>
      <c r="G50" s="7" t="e">
        <f t="shared" ca="1" si="5"/>
        <v>#NUM!</v>
      </c>
      <c r="H50" s="7" t="e">
        <f t="shared" ca="1" si="5"/>
        <v>#NUM!</v>
      </c>
      <c r="I50" s="7" t="e">
        <f t="shared" ca="1" si="5"/>
        <v>#NUM!</v>
      </c>
      <c r="J50" s="7" t="e">
        <f t="shared" ca="1" si="5"/>
        <v>#NUM!</v>
      </c>
      <c r="K50" s="7" t="e">
        <f t="shared" ca="1" si="1"/>
        <v>#NUM!</v>
      </c>
      <c r="L50" s="7" t="e">
        <f t="shared" ca="1" si="2"/>
        <v>#NUM!</v>
      </c>
      <c r="M50" s="7" t="e">
        <f t="shared" ca="1" si="3"/>
        <v>#NUM!</v>
      </c>
      <c r="N50" s="7" t="e">
        <f t="shared" ca="1" si="4"/>
        <v>#NUM!</v>
      </c>
    </row>
    <row r="51" spans="2:14" x14ac:dyDescent="0.25">
      <c r="B51" s="7" t="e">
        <f t="shared" ca="1" si="5"/>
        <v>#NUM!</v>
      </c>
      <c r="C51" s="7" t="e">
        <f t="shared" ca="1" si="5"/>
        <v>#NUM!</v>
      </c>
      <c r="D51" s="7" t="e">
        <f t="shared" ca="1" si="5"/>
        <v>#NUM!</v>
      </c>
      <c r="E51" s="7" t="e">
        <f t="shared" ca="1" si="5"/>
        <v>#NUM!</v>
      </c>
      <c r="F51" s="7" t="e">
        <f t="shared" ca="1" si="5"/>
        <v>#NUM!</v>
      </c>
      <c r="G51" s="7" t="e">
        <f t="shared" ca="1" si="5"/>
        <v>#NUM!</v>
      </c>
      <c r="H51" s="7" t="e">
        <f t="shared" ca="1" si="5"/>
        <v>#NUM!</v>
      </c>
      <c r="I51" s="7" t="e">
        <f t="shared" ca="1" si="5"/>
        <v>#NUM!</v>
      </c>
      <c r="J51" s="7" t="e">
        <f t="shared" ca="1" si="5"/>
        <v>#NUM!</v>
      </c>
      <c r="K51" s="7" t="e">
        <f t="shared" ca="1" si="1"/>
        <v>#NUM!</v>
      </c>
      <c r="L51" s="7" t="e">
        <f t="shared" ca="1" si="2"/>
        <v>#NUM!</v>
      </c>
      <c r="M51" s="7" t="e">
        <f t="shared" ca="1" si="3"/>
        <v>#NUM!</v>
      </c>
      <c r="N51" s="7" t="e">
        <f t="shared" ca="1" si="4"/>
        <v>#NUM!</v>
      </c>
    </row>
    <row r="52" spans="2:14" x14ac:dyDescent="0.25">
      <c r="B52" s="7" t="e">
        <f t="shared" ref="B52:J61" ca="1" si="6">NORMINV(RAND(), $G$7, $G$13)</f>
        <v>#NUM!</v>
      </c>
      <c r="C52" s="7" t="e">
        <f t="shared" ca="1" si="6"/>
        <v>#NUM!</v>
      </c>
      <c r="D52" s="7" t="e">
        <f t="shared" ca="1" si="6"/>
        <v>#NUM!</v>
      </c>
      <c r="E52" s="7" t="e">
        <f t="shared" ca="1" si="6"/>
        <v>#NUM!</v>
      </c>
      <c r="F52" s="7" t="e">
        <f t="shared" ca="1" si="6"/>
        <v>#NUM!</v>
      </c>
      <c r="G52" s="7" t="e">
        <f t="shared" ca="1" si="6"/>
        <v>#NUM!</v>
      </c>
      <c r="H52" s="7" t="e">
        <f t="shared" ca="1" si="6"/>
        <v>#NUM!</v>
      </c>
      <c r="I52" s="7" t="e">
        <f t="shared" ca="1" si="6"/>
        <v>#NUM!</v>
      </c>
      <c r="J52" s="7" t="e">
        <f t="shared" ca="1" si="6"/>
        <v>#NUM!</v>
      </c>
      <c r="K52" s="7" t="e">
        <f t="shared" ca="1" si="1"/>
        <v>#NUM!</v>
      </c>
      <c r="L52" s="7" t="e">
        <f t="shared" ca="1" si="2"/>
        <v>#NUM!</v>
      </c>
      <c r="M52" s="7" t="e">
        <f t="shared" ca="1" si="3"/>
        <v>#NUM!</v>
      </c>
      <c r="N52" s="7" t="e">
        <f t="shared" ca="1" si="4"/>
        <v>#NUM!</v>
      </c>
    </row>
    <row r="53" spans="2:14" x14ac:dyDescent="0.25">
      <c r="B53" s="7" t="e">
        <f t="shared" ca="1" si="6"/>
        <v>#NUM!</v>
      </c>
      <c r="C53" s="7" t="e">
        <f t="shared" ca="1" si="6"/>
        <v>#NUM!</v>
      </c>
      <c r="D53" s="7" t="e">
        <f t="shared" ca="1" si="6"/>
        <v>#NUM!</v>
      </c>
      <c r="E53" s="7" t="e">
        <f t="shared" ca="1" si="6"/>
        <v>#NUM!</v>
      </c>
      <c r="F53" s="7" t="e">
        <f t="shared" ca="1" si="6"/>
        <v>#NUM!</v>
      </c>
      <c r="G53" s="7" t="e">
        <f t="shared" ca="1" si="6"/>
        <v>#NUM!</v>
      </c>
      <c r="H53" s="7" t="e">
        <f t="shared" ca="1" si="6"/>
        <v>#NUM!</v>
      </c>
      <c r="I53" s="7" t="e">
        <f t="shared" ca="1" si="6"/>
        <v>#NUM!</v>
      </c>
      <c r="J53" s="7" t="e">
        <f t="shared" ca="1" si="6"/>
        <v>#NUM!</v>
      </c>
      <c r="K53" s="7" t="e">
        <f t="shared" ca="1" si="1"/>
        <v>#NUM!</v>
      </c>
      <c r="L53" s="7" t="e">
        <f t="shared" ca="1" si="2"/>
        <v>#NUM!</v>
      </c>
      <c r="M53" s="7" t="e">
        <f t="shared" ca="1" si="3"/>
        <v>#NUM!</v>
      </c>
      <c r="N53" s="7" t="e">
        <f t="shared" ca="1" si="4"/>
        <v>#NUM!</v>
      </c>
    </row>
    <row r="54" spans="2:14" x14ac:dyDescent="0.25">
      <c r="B54" s="7" t="e">
        <f t="shared" ca="1" si="6"/>
        <v>#NUM!</v>
      </c>
      <c r="C54" s="7" t="e">
        <f t="shared" ca="1" si="6"/>
        <v>#NUM!</v>
      </c>
      <c r="D54" s="7" t="e">
        <f t="shared" ca="1" si="6"/>
        <v>#NUM!</v>
      </c>
      <c r="E54" s="7" t="e">
        <f t="shared" ca="1" si="6"/>
        <v>#NUM!</v>
      </c>
      <c r="F54" s="7" t="e">
        <f t="shared" ca="1" si="6"/>
        <v>#NUM!</v>
      </c>
      <c r="G54" s="7" t="e">
        <f t="shared" ca="1" si="6"/>
        <v>#NUM!</v>
      </c>
      <c r="H54" s="7" t="e">
        <f t="shared" ca="1" si="6"/>
        <v>#NUM!</v>
      </c>
      <c r="I54" s="7" t="e">
        <f t="shared" ca="1" si="6"/>
        <v>#NUM!</v>
      </c>
      <c r="J54" s="7" t="e">
        <f t="shared" ca="1" si="6"/>
        <v>#NUM!</v>
      </c>
      <c r="K54" s="7" t="e">
        <f t="shared" ca="1" si="1"/>
        <v>#NUM!</v>
      </c>
      <c r="L54" s="7" t="e">
        <f t="shared" ca="1" si="2"/>
        <v>#NUM!</v>
      </c>
      <c r="M54" s="7" t="e">
        <f t="shared" ca="1" si="3"/>
        <v>#NUM!</v>
      </c>
      <c r="N54" s="7" t="e">
        <f t="shared" ca="1" si="4"/>
        <v>#NUM!</v>
      </c>
    </row>
    <row r="55" spans="2:14" x14ac:dyDescent="0.25">
      <c r="B55" s="7" t="e">
        <f t="shared" ca="1" si="6"/>
        <v>#NUM!</v>
      </c>
      <c r="C55" s="7" t="e">
        <f t="shared" ca="1" si="6"/>
        <v>#NUM!</v>
      </c>
      <c r="D55" s="7" t="e">
        <f t="shared" ca="1" si="6"/>
        <v>#NUM!</v>
      </c>
      <c r="E55" s="7" t="e">
        <f t="shared" ca="1" si="6"/>
        <v>#NUM!</v>
      </c>
      <c r="F55" s="7" t="e">
        <f t="shared" ca="1" si="6"/>
        <v>#NUM!</v>
      </c>
      <c r="G55" s="7" t="e">
        <f t="shared" ca="1" si="6"/>
        <v>#NUM!</v>
      </c>
      <c r="H55" s="7" t="e">
        <f t="shared" ca="1" si="6"/>
        <v>#NUM!</v>
      </c>
      <c r="I55" s="7" t="e">
        <f t="shared" ca="1" si="6"/>
        <v>#NUM!</v>
      </c>
      <c r="J55" s="7" t="e">
        <f t="shared" ca="1" si="6"/>
        <v>#NUM!</v>
      </c>
      <c r="K55" s="7" t="e">
        <f t="shared" ca="1" si="1"/>
        <v>#NUM!</v>
      </c>
      <c r="L55" s="7" t="e">
        <f t="shared" ca="1" si="2"/>
        <v>#NUM!</v>
      </c>
      <c r="M55" s="7" t="e">
        <f t="shared" ca="1" si="3"/>
        <v>#NUM!</v>
      </c>
      <c r="N55" s="7" t="e">
        <f t="shared" ca="1" si="4"/>
        <v>#NUM!</v>
      </c>
    </row>
    <row r="56" spans="2:14" x14ac:dyDescent="0.25">
      <c r="B56" s="7" t="e">
        <f t="shared" ca="1" si="6"/>
        <v>#NUM!</v>
      </c>
      <c r="C56" s="7" t="e">
        <f t="shared" ca="1" si="6"/>
        <v>#NUM!</v>
      </c>
      <c r="D56" s="7" t="e">
        <f t="shared" ca="1" si="6"/>
        <v>#NUM!</v>
      </c>
      <c r="E56" s="7" t="e">
        <f t="shared" ca="1" si="6"/>
        <v>#NUM!</v>
      </c>
      <c r="F56" s="7" t="e">
        <f t="shared" ca="1" si="6"/>
        <v>#NUM!</v>
      </c>
      <c r="G56" s="7" t="e">
        <f t="shared" ca="1" si="6"/>
        <v>#NUM!</v>
      </c>
      <c r="H56" s="7" t="e">
        <f t="shared" ca="1" si="6"/>
        <v>#NUM!</v>
      </c>
      <c r="I56" s="7" t="e">
        <f t="shared" ca="1" si="6"/>
        <v>#NUM!</v>
      </c>
      <c r="J56" s="7" t="e">
        <f t="shared" ca="1" si="6"/>
        <v>#NUM!</v>
      </c>
      <c r="K56" s="7" t="e">
        <f t="shared" ca="1" si="1"/>
        <v>#NUM!</v>
      </c>
      <c r="L56" s="7" t="e">
        <f t="shared" ca="1" si="2"/>
        <v>#NUM!</v>
      </c>
      <c r="M56" s="7" t="e">
        <f t="shared" ca="1" si="3"/>
        <v>#NUM!</v>
      </c>
      <c r="N56" s="7" t="e">
        <f t="shared" ca="1" si="4"/>
        <v>#NUM!</v>
      </c>
    </row>
    <row r="57" spans="2:14" x14ac:dyDescent="0.25">
      <c r="B57" s="7" t="e">
        <f t="shared" ca="1" si="6"/>
        <v>#NUM!</v>
      </c>
      <c r="C57" s="7" t="e">
        <f t="shared" ca="1" si="6"/>
        <v>#NUM!</v>
      </c>
      <c r="D57" s="7" t="e">
        <f t="shared" ca="1" si="6"/>
        <v>#NUM!</v>
      </c>
      <c r="E57" s="7" t="e">
        <f t="shared" ca="1" si="6"/>
        <v>#NUM!</v>
      </c>
      <c r="F57" s="7" t="e">
        <f t="shared" ca="1" si="6"/>
        <v>#NUM!</v>
      </c>
      <c r="G57" s="7" t="e">
        <f t="shared" ca="1" si="6"/>
        <v>#NUM!</v>
      </c>
      <c r="H57" s="7" t="e">
        <f t="shared" ca="1" si="6"/>
        <v>#NUM!</v>
      </c>
      <c r="I57" s="7" t="e">
        <f t="shared" ca="1" si="6"/>
        <v>#NUM!</v>
      </c>
      <c r="J57" s="7" t="e">
        <f t="shared" ca="1" si="6"/>
        <v>#NUM!</v>
      </c>
      <c r="K57" s="7" t="e">
        <f t="shared" ca="1" si="1"/>
        <v>#NUM!</v>
      </c>
      <c r="L57" s="7" t="e">
        <f t="shared" ca="1" si="2"/>
        <v>#NUM!</v>
      </c>
      <c r="M57" s="7" t="e">
        <f t="shared" ca="1" si="3"/>
        <v>#NUM!</v>
      </c>
      <c r="N57" s="7" t="e">
        <f t="shared" ca="1" si="4"/>
        <v>#NUM!</v>
      </c>
    </row>
    <row r="58" spans="2:14" x14ac:dyDescent="0.25">
      <c r="B58" s="7" t="e">
        <f t="shared" ca="1" si="6"/>
        <v>#NUM!</v>
      </c>
      <c r="C58" s="7" t="e">
        <f t="shared" ca="1" si="6"/>
        <v>#NUM!</v>
      </c>
      <c r="D58" s="7" t="e">
        <f t="shared" ca="1" si="6"/>
        <v>#NUM!</v>
      </c>
      <c r="E58" s="7" t="e">
        <f t="shared" ca="1" si="6"/>
        <v>#NUM!</v>
      </c>
      <c r="F58" s="7" t="e">
        <f t="shared" ca="1" si="6"/>
        <v>#NUM!</v>
      </c>
      <c r="G58" s="7" t="e">
        <f t="shared" ca="1" si="6"/>
        <v>#NUM!</v>
      </c>
      <c r="H58" s="7" t="e">
        <f t="shared" ca="1" si="6"/>
        <v>#NUM!</v>
      </c>
      <c r="I58" s="7" t="e">
        <f t="shared" ca="1" si="6"/>
        <v>#NUM!</v>
      </c>
      <c r="J58" s="7" t="e">
        <f t="shared" ca="1" si="6"/>
        <v>#NUM!</v>
      </c>
      <c r="K58" s="7" t="e">
        <f t="shared" ca="1" si="1"/>
        <v>#NUM!</v>
      </c>
      <c r="L58" s="7" t="e">
        <f t="shared" ca="1" si="2"/>
        <v>#NUM!</v>
      </c>
      <c r="M58" s="7" t="e">
        <f t="shared" ca="1" si="3"/>
        <v>#NUM!</v>
      </c>
      <c r="N58" s="7" t="e">
        <f t="shared" ca="1" si="4"/>
        <v>#NUM!</v>
      </c>
    </row>
    <row r="59" spans="2:14" x14ac:dyDescent="0.25">
      <c r="B59" s="7" t="e">
        <f t="shared" ca="1" si="6"/>
        <v>#NUM!</v>
      </c>
      <c r="C59" s="7" t="e">
        <f t="shared" ca="1" si="6"/>
        <v>#NUM!</v>
      </c>
      <c r="D59" s="7" t="e">
        <f t="shared" ca="1" si="6"/>
        <v>#NUM!</v>
      </c>
      <c r="E59" s="7" t="e">
        <f t="shared" ca="1" si="6"/>
        <v>#NUM!</v>
      </c>
      <c r="F59" s="7" t="e">
        <f t="shared" ca="1" si="6"/>
        <v>#NUM!</v>
      </c>
      <c r="G59" s="7" t="e">
        <f t="shared" ca="1" si="6"/>
        <v>#NUM!</v>
      </c>
      <c r="H59" s="7" t="e">
        <f t="shared" ca="1" si="6"/>
        <v>#NUM!</v>
      </c>
      <c r="I59" s="7" t="e">
        <f t="shared" ca="1" si="6"/>
        <v>#NUM!</v>
      </c>
      <c r="J59" s="7" t="e">
        <f t="shared" ca="1" si="6"/>
        <v>#NUM!</v>
      </c>
      <c r="K59" s="7" t="e">
        <f t="shared" ca="1" si="1"/>
        <v>#NUM!</v>
      </c>
      <c r="L59" s="7" t="e">
        <f t="shared" ca="1" si="2"/>
        <v>#NUM!</v>
      </c>
      <c r="M59" s="7" t="e">
        <f t="shared" ca="1" si="3"/>
        <v>#NUM!</v>
      </c>
      <c r="N59" s="7" t="e">
        <f t="shared" ca="1" si="4"/>
        <v>#NUM!</v>
      </c>
    </row>
    <row r="60" spans="2:14" x14ac:dyDescent="0.25">
      <c r="B60" s="7" t="e">
        <f t="shared" ca="1" si="6"/>
        <v>#NUM!</v>
      </c>
      <c r="C60" s="7" t="e">
        <f t="shared" ca="1" si="6"/>
        <v>#NUM!</v>
      </c>
      <c r="D60" s="7" t="e">
        <f t="shared" ca="1" si="6"/>
        <v>#NUM!</v>
      </c>
      <c r="E60" s="7" t="e">
        <f t="shared" ca="1" si="6"/>
        <v>#NUM!</v>
      </c>
      <c r="F60" s="7" t="e">
        <f t="shared" ca="1" si="6"/>
        <v>#NUM!</v>
      </c>
      <c r="G60" s="7" t="e">
        <f t="shared" ca="1" si="6"/>
        <v>#NUM!</v>
      </c>
      <c r="H60" s="7" t="e">
        <f t="shared" ca="1" si="6"/>
        <v>#NUM!</v>
      </c>
      <c r="I60" s="7" t="e">
        <f t="shared" ca="1" si="6"/>
        <v>#NUM!</v>
      </c>
      <c r="J60" s="7" t="e">
        <f t="shared" ca="1" si="6"/>
        <v>#NUM!</v>
      </c>
      <c r="K60" s="7" t="e">
        <f t="shared" ca="1" si="1"/>
        <v>#NUM!</v>
      </c>
      <c r="L60" s="7" t="e">
        <f t="shared" ca="1" si="2"/>
        <v>#NUM!</v>
      </c>
      <c r="M60" s="7" t="e">
        <f t="shared" ca="1" si="3"/>
        <v>#NUM!</v>
      </c>
      <c r="N60" s="7" t="e">
        <f t="shared" ca="1" si="4"/>
        <v>#NUM!</v>
      </c>
    </row>
    <row r="61" spans="2:14" x14ac:dyDescent="0.25">
      <c r="B61" s="7" t="e">
        <f t="shared" ca="1" si="6"/>
        <v>#NUM!</v>
      </c>
      <c r="C61" s="7" t="e">
        <f t="shared" ca="1" si="6"/>
        <v>#NUM!</v>
      </c>
      <c r="D61" s="7" t="e">
        <f t="shared" ca="1" si="6"/>
        <v>#NUM!</v>
      </c>
      <c r="E61" s="7" t="e">
        <f t="shared" ca="1" si="6"/>
        <v>#NUM!</v>
      </c>
      <c r="F61" s="7" t="e">
        <f t="shared" ca="1" si="6"/>
        <v>#NUM!</v>
      </c>
      <c r="G61" s="7" t="e">
        <f t="shared" ca="1" si="6"/>
        <v>#NUM!</v>
      </c>
      <c r="H61" s="7" t="e">
        <f t="shared" ca="1" si="6"/>
        <v>#NUM!</v>
      </c>
      <c r="I61" s="7" t="e">
        <f t="shared" ca="1" si="6"/>
        <v>#NUM!</v>
      </c>
      <c r="J61" s="7" t="e">
        <f t="shared" ca="1" si="6"/>
        <v>#NUM!</v>
      </c>
      <c r="K61" s="7" t="e">
        <f t="shared" ca="1" si="1"/>
        <v>#NUM!</v>
      </c>
      <c r="L61" s="7" t="e">
        <f t="shared" ca="1" si="2"/>
        <v>#NUM!</v>
      </c>
      <c r="M61" s="7" t="e">
        <f t="shared" ca="1" si="3"/>
        <v>#NUM!</v>
      </c>
      <c r="N61" s="7" t="e">
        <f t="shared" ca="1" si="4"/>
        <v>#NUM!</v>
      </c>
    </row>
    <row r="62" spans="2:14" x14ac:dyDescent="0.25">
      <c r="B62" s="7" t="e">
        <f t="shared" ref="B62:J71" ca="1" si="7">NORMINV(RAND(), $G$7, $G$13)</f>
        <v>#NUM!</v>
      </c>
      <c r="C62" s="7" t="e">
        <f t="shared" ca="1" si="7"/>
        <v>#NUM!</v>
      </c>
      <c r="D62" s="7" t="e">
        <f t="shared" ca="1" si="7"/>
        <v>#NUM!</v>
      </c>
      <c r="E62" s="7" t="e">
        <f t="shared" ca="1" si="7"/>
        <v>#NUM!</v>
      </c>
      <c r="F62" s="7" t="e">
        <f t="shared" ca="1" si="7"/>
        <v>#NUM!</v>
      </c>
      <c r="G62" s="7" t="e">
        <f t="shared" ca="1" si="7"/>
        <v>#NUM!</v>
      </c>
      <c r="H62" s="7" t="e">
        <f t="shared" ca="1" si="7"/>
        <v>#NUM!</v>
      </c>
      <c r="I62" s="7" t="e">
        <f t="shared" ca="1" si="7"/>
        <v>#NUM!</v>
      </c>
      <c r="J62" s="7" t="e">
        <f t="shared" ca="1" si="7"/>
        <v>#NUM!</v>
      </c>
      <c r="K62" s="7" t="e">
        <f t="shared" ca="1" si="1"/>
        <v>#NUM!</v>
      </c>
      <c r="L62" s="7" t="e">
        <f t="shared" ca="1" si="2"/>
        <v>#NUM!</v>
      </c>
      <c r="M62" s="7" t="e">
        <f t="shared" ca="1" si="3"/>
        <v>#NUM!</v>
      </c>
      <c r="N62" s="7" t="e">
        <f t="shared" ca="1" si="4"/>
        <v>#NUM!</v>
      </c>
    </row>
    <row r="63" spans="2:14" x14ac:dyDescent="0.25">
      <c r="B63" s="7" t="e">
        <f t="shared" ca="1" si="7"/>
        <v>#NUM!</v>
      </c>
      <c r="C63" s="7" t="e">
        <f t="shared" ca="1" si="7"/>
        <v>#NUM!</v>
      </c>
      <c r="D63" s="7" t="e">
        <f t="shared" ca="1" si="7"/>
        <v>#NUM!</v>
      </c>
      <c r="E63" s="7" t="e">
        <f t="shared" ca="1" si="7"/>
        <v>#NUM!</v>
      </c>
      <c r="F63" s="7" t="e">
        <f t="shared" ca="1" si="7"/>
        <v>#NUM!</v>
      </c>
      <c r="G63" s="7" t="e">
        <f t="shared" ca="1" si="7"/>
        <v>#NUM!</v>
      </c>
      <c r="H63" s="7" t="e">
        <f t="shared" ca="1" si="7"/>
        <v>#NUM!</v>
      </c>
      <c r="I63" s="7" t="e">
        <f t="shared" ca="1" si="7"/>
        <v>#NUM!</v>
      </c>
      <c r="J63" s="7" t="e">
        <f t="shared" ca="1" si="7"/>
        <v>#NUM!</v>
      </c>
      <c r="K63" s="7" t="e">
        <f t="shared" ca="1" si="1"/>
        <v>#NUM!</v>
      </c>
      <c r="L63" s="7" t="e">
        <f t="shared" ca="1" si="2"/>
        <v>#NUM!</v>
      </c>
      <c r="M63" s="7" t="e">
        <f t="shared" ca="1" si="3"/>
        <v>#NUM!</v>
      </c>
      <c r="N63" s="7" t="e">
        <f t="shared" ca="1" si="4"/>
        <v>#NUM!</v>
      </c>
    </row>
    <row r="64" spans="2:14" x14ac:dyDescent="0.25">
      <c r="B64" s="7" t="e">
        <f t="shared" ca="1" si="7"/>
        <v>#NUM!</v>
      </c>
      <c r="C64" s="7" t="e">
        <f t="shared" ca="1" si="7"/>
        <v>#NUM!</v>
      </c>
      <c r="D64" s="7" t="e">
        <f t="shared" ca="1" si="7"/>
        <v>#NUM!</v>
      </c>
      <c r="E64" s="7" t="e">
        <f t="shared" ca="1" si="7"/>
        <v>#NUM!</v>
      </c>
      <c r="F64" s="7" t="e">
        <f t="shared" ca="1" si="7"/>
        <v>#NUM!</v>
      </c>
      <c r="G64" s="7" t="e">
        <f t="shared" ca="1" si="7"/>
        <v>#NUM!</v>
      </c>
      <c r="H64" s="7" t="e">
        <f t="shared" ca="1" si="7"/>
        <v>#NUM!</v>
      </c>
      <c r="I64" s="7" t="e">
        <f t="shared" ca="1" si="7"/>
        <v>#NUM!</v>
      </c>
      <c r="J64" s="7" t="e">
        <f t="shared" ca="1" si="7"/>
        <v>#NUM!</v>
      </c>
      <c r="K64" s="7" t="e">
        <f t="shared" ca="1" si="1"/>
        <v>#NUM!</v>
      </c>
      <c r="L64" s="7" t="e">
        <f t="shared" ca="1" si="2"/>
        <v>#NUM!</v>
      </c>
      <c r="M64" s="7" t="e">
        <f t="shared" ca="1" si="3"/>
        <v>#NUM!</v>
      </c>
      <c r="N64" s="7" t="e">
        <f t="shared" ca="1" si="4"/>
        <v>#NUM!</v>
      </c>
    </row>
    <row r="65" spans="2:14" x14ac:dyDescent="0.25">
      <c r="B65" s="7" t="e">
        <f t="shared" ca="1" si="7"/>
        <v>#NUM!</v>
      </c>
      <c r="C65" s="7" t="e">
        <f t="shared" ca="1" si="7"/>
        <v>#NUM!</v>
      </c>
      <c r="D65" s="7" t="e">
        <f t="shared" ca="1" si="7"/>
        <v>#NUM!</v>
      </c>
      <c r="E65" s="7" t="e">
        <f t="shared" ca="1" si="7"/>
        <v>#NUM!</v>
      </c>
      <c r="F65" s="7" t="e">
        <f t="shared" ca="1" si="7"/>
        <v>#NUM!</v>
      </c>
      <c r="G65" s="7" t="e">
        <f t="shared" ca="1" si="7"/>
        <v>#NUM!</v>
      </c>
      <c r="H65" s="7" t="e">
        <f t="shared" ca="1" si="7"/>
        <v>#NUM!</v>
      </c>
      <c r="I65" s="7" t="e">
        <f t="shared" ca="1" si="7"/>
        <v>#NUM!</v>
      </c>
      <c r="J65" s="7" t="e">
        <f t="shared" ca="1" si="7"/>
        <v>#NUM!</v>
      </c>
      <c r="K65" s="7" t="e">
        <f t="shared" ca="1" si="1"/>
        <v>#NUM!</v>
      </c>
      <c r="L65" s="7" t="e">
        <f t="shared" ca="1" si="2"/>
        <v>#NUM!</v>
      </c>
      <c r="M65" s="7" t="e">
        <f t="shared" ca="1" si="3"/>
        <v>#NUM!</v>
      </c>
      <c r="N65" s="7" t="e">
        <f t="shared" ca="1" si="4"/>
        <v>#NUM!</v>
      </c>
    </row>
    <row r="66" spans="2:14" x14ac:dyDescent="0.25">
      <c r="B66" s="7" t="e">
        <f t="shared" ca="1" si="7"/>
        <v>#NUM!</v>
      </c>
      <c r="C66" s="7" t="e">
        <f t="shared" ca="1" si="7"/>
        <v>#NUM!</v>
      </c>
      <c r="D66" s="7" t="e">
        <f t="shared" ca="1" si="7"/>
        <v>#NUM!</v>
      </c>
      <c r="E66" s="7" t="e">
        <f t="shared" ca="1" si="7"/>
        <v>#NUM!</v>
      </c>
      <c r="F66" s="7" t="e">
        <f t="shared" ca="1" si="7"/>
        <v>#NUM!</v>
      </c>
      <c r="G66" s="7" t="e">
        <f t="shared" ca="1" si="7"/>
        <v>#NUM!</v>
      </c>
      <c r="H66" s="7" t="e">
        <f t="shared" ca="1" si="7"/>
        <v>#NUM!</v>
      </c>
      <c r="I66" s="7" t="e">
        <f t="shared" ca="1" si="7"/>
        <v>#NUM!</v>
      </c>
      <c r="J66" s="7" t="e">
        <f t="shared" ca="1" si="7"/>
        <v>#NUM!</v>
      </c>
      <c r="K66" s="7" t="e">
        <f t="shared" ca="1" si="1"/>
        <v>#NUM!</v>
      </c>
      <c r="L66" s="7" t="e">
        <f t="shared" ca="1" si="2"/>
        <v>#NUM!</v>
      </c>
      <c r="M66" s="7" t="e">
        <f t="shared" ca="1" si="3"/>
        <v>#NUM!</v>
      </c>
      <c r="N66" s="7" t="e">
        <f t="shared" ca="1" si="4"/>
        <v>#NUM!</v>
      </c>
    </row>
    <row r="67" spans="2:14" x14ac:dyDescent="0.25">
      <c r="B67" s="7" t="e">
        <f t="shared" ca="1" si="7"/>
        <v>#NUM!</v>
      </c>
      <c r="C67" s="7" t="e">
        <f t="shared" ca="1" si="7"/>
        <v>#NUM!</v>
      </c>
      <c r="D67" s="7" t="e">
        <f t="shared" ca="1" si="7"/>
        <v>#NUM!</v>
      </c>
      <c r="E67" s="7" t="e">
        <f t="shared" ca="1" si="7"/>
        <v>#NUM!</v>
      </c>
      <c r="F67" s="7" t="e">
        <f t="shared" ca="1" si="7"/>
        <v>#NUM!</v>
      </c>
      <c r="G67" s="7" t="e">
        <f t="shared" ca="1" si="7"/>
        <v>#NUM!</v>
      </c>
      <c r="H67" s="7" t="e">
        <f t="shared" ca="1" si="7"/>
        <v>#NUM!</v>
      </c>
      <c r="I67" s="7" t="e">
        <f t="shared" ca="1" si="7"/>
        <v>#NUM!</v>
      </c>
      <c r="J67" s="7" t="e">
        <f t="shared" ca="1" si="7"/>
        <v>#NUM!</v>
      </c>
      <c r="K67" s="7" t="e">
        <f t="shared" ca="1" si="1"/>
        <v>#NUM!</v>
      </c>
      <c r="L67" s="7" t="e">
        <f t="shared" ca="1" si="2"/>
        <v>#NUM!</v>
      </c>
      <c r="M67" s="7" t="e">
        <f t="shared" ca="1" si="3"/>
        <v>#NUM!</v>
      </c>
      <c r="N67" s="7" t="e">
        <f t="shared" ca="1" si="4"/>
        <v>#NUM!</v>
      </c>
    </row>
    <row r="68" spans="2:14" x14ac:dyDescent="0.25">
      <c r="B68" s="7" t="e">
        <f t="shared" ca="1" si="7"/>
        <v>#NUM!</v>
      </c>
      <c r="C68" s="7" t="e">
        <f t="shared" ca="1" si="7"/>
        <v>#NUM!</v>
      </c>
      <c r="D68" s="7" t="e">
        <f t="shared" ca="1" si="7"/>
        <v>#NUM!</v>
      </c>
      <c r="E68" s="7" t="e">
        <f t="shared" ca="1" si="7"/>
        <v>#NUM!</v>
      </c>
      <c r="F68" s="7" t="e">
        <f t="shared" ca="1" si="7"/>
        <v>#NUM!</v>
      </c>
      <c r="G68" s="7" t="e">
        <f t="shared" ca="1" si="7"/>
        <v>#NUM!</v>
      </c>
      <c r="H68" s="7" t="e">
        <f t="shared" ca="1" si="7"/>
        <v>#NUM!</v>
      </c>
      <c r="I68" s="7" t="e">
        <f t="shared" ca="1" si="7"/>
        <v>#NUM!</v>
      </c>
      <c r="J68" s="7" t="e">
        <f t="shared" ca="1" si="7"/>
        <v>#NUM!</v>
      </c>
      <c r="K68" s="7" t="e">
        <f t="shared" ca="1" si="1"/>
        <v>#NUM!</v>
      </c>
      <c r="L68" s="7" t="e">
        <f t="shared" ca="1" si="2"/>
        <v>#NUM!</v>
      </c>
      <c r="M68" s="7" t="e">
        <f t="shared" ca="1" si="3"/>
        <v>#NUM!</v>
      </c>
      <c r="N68" s="7" t="e">
        <f t="shared" ca="1" si="4"/>
        <v>#NUM!</v>
      </c>
    </row>
    <row r="69" spans="2:14" x14ac:dyDescent="0.25">
      <c r="B69" s="7" t="e">
        <f t="shared" ca="1" si="7"/>
        <v>#NUM!</v>
      </c>
      <c r="C69" s="7" t="e">
        <f t="shared" ca="1" si="7"/>
        <v>#NUM!</v>
      </c>
      <c r="D69" s="7" t="e">
        <f t="shared" ca="1" si="7"/>
        <v>#NUM!</v>
      </c>
      <c r="E69" s="7" t="e">
        <f t="shared" ca="1" si="7"/>
        <v>#NUM!</v>
      </c>
      <c r="F69" s="7" t="e">
        <f t="shared" ca="1" si="7"/>
        <v>#NUM!</v>
      </c>
      <c r="G69" s="7" t="e">
        <f t="shared" ca="1" si="7"/>
        <v>#NUM!</v>
      </c>
      <c r="H69" s="7" t="e">
        <f t="shared" ca="1" si="7"/>
        <v>#NUM!</v>
      </c>
      <c r="I69" s="7" t="e">
        <f t="shared" ca="1" si="7"/>
        <v>#NUM!</v>
      </c>
      <c r="J69" s="7" t="e">
        <f t="shared" ca="1" si="7"/>
        <v>#NUM!</v>
      </c>
      <c r="K69" s="7" t="e">
        <f t="shared" ca="1" si="1"/>
        <v>#NUM!</v>
      </c>
      <c r="L69" s="7" t="e">
        <f t="shared" ca="1" si="2"/>
        <v>#NUM!</v>
      </c>
      <c r="M69" s="7" t="e">
        <f t="shared" ca="1" si="3"/>
        <v>#NUM!</v>
      </c>
      <c r="N69" s="7" t="e">
        <f t="shared" ca="1" si="4"/>
        <v>#NUM!</v>
      </c>
    </row>
    <row r="70" spans="2:14" x14ac:dyDescent="0.25">
      <c r="B70" s="7" t="e">
        <f t="shared" ca="1" si="7"/>
        <v>#NUM!</v>
      </c>
      <c r="C70" s="7" t="e">
        <f t="shared" ca="1" si="7"/>
        <v>#NUM!</v>
      </c>
      <c r="D70" s="7" t="e">
        <f t="shared" ca="1" si="7"/>
        <v>#NUM!</v>
      </c>
      <c r="E70" s="7" t="e">
        <f t="shared" ca="1" si="7"/>
        <v>#NUM!</v>
      </c>
      <c r="F70" s="7" t="e">
        <f t="shared" ca="1" si="7"/>
        <v>#NUM!</v>
      </c>
      <c r="G70" s="7" t="e">
        <f t="shared" ca="1" si="7"/>
        <v>#NUM!</v>
      </c>
      <c r="H70" s="7" t="e">
        <f t="shared" ca="1" si="7"/>
        <v>#NUM!</v>
      </c>
      <c r="I70" s="7" t="e">
        <f t="shared" ca="1" si="7"/>
        <v>#NUM!</v>
      </c>
      <c r="J70" s="7" t="e">
        <f t="shared" ca="1" si="7"/>
        <v>#NUM!</v>
      </c>
      <c r="K70" s="7" t="e">
        <f t="shared" ca="1" si="1"/>
        <v>#NUM!</v>
      </c>
      <c r="L70" s="7" t="e">
        <f t="shared" ca="1" si="2"/>
        <v>#NUM!</v>
      </c>
      <c r="M70" s="7" t="e">
        <f t="shared" ca="1" si="3"/>
        <v>#NUM!</v>
      </c>
      <c r="N70" s="7" t="e">
        <f t="shared" ca="1" si="4"/>
        <v>#NUM!</v>
      </c>
    </row>
    <row r="71" spans="2:14" x14ac:dyDescent="0.25">
      <c r="B71" s="7" t="e">
        <f t="shared" ca="1" si="7"/>
        <v>#NUM!</v>
      </c>
      <c r="C71" s="7" t="e">
        <f t="shared" ca="1" si="7"/>
        <v>#NUM!</v>
      </c>
      <c r="D71" s="7" t="e">
        <f t="shared" ca="1" si="7"/>
        <v>#NUM!</v>
      </c>
      <c r="E71" s="7" t="e">
        <f t="shared" ca="1" si="7"/>
        <v>#NUM!</v>
      </c>
      <c r="F71" s="7" t="e">
        <f t="shared" ca="1" si="7"/>
        <v>#NUM!</v>
      </c>
      <c r="G71" s="7" t="e">
        <f t="shared" ca="1" si="7"/>
        <v>#NUM!</v>
      </c>
      <c r="H71" s="7" t="e">
        <f t="shared" ca="1" si="7"/>
        <v>#NUM!</v>
      </c>
      <c r="I71" s="7" t="e">
        <f t="shared" ca="1" si="7"/>
        <v>#NUM!</v>
      </c>
      <c r="J71" s="7" t="e">
        <f t="shared" ca="1" si="7"/>
        <v>#NUM!</v>
      </c>
      <c r="K71" s="7" t="e">
        <f t="shared" ca="1" si="1"/>
        <v>#NUM!</v>
      </c>
      <c r="L71" s="7" t="e">
        <f t="shared" ca="1" si="2"/>
        <v>#NUM!</v>
      </c>
      <c r="M71" s="7" t="e">
        <f t="shared" ca="1" si="3"/>
        <v>#NUM!</v>
      </c>
      <c r="N71" s="7" t="e">
        <f t="shared" ca="1" si="4"/>
        <v>#NUM!</v>
      </c>
    </row>
    <row r="72" spans="2:14" x14ac:dyDescent="0.25">
      <c r="B72" s="7" t="e">
        <f t="shared" ref="B72:J81" ca="1" si="8">NORMINV(RAND(), $G$7, $G$13)</f>
        <v>#NUM!</v>
      </c>
      <c r="C72" s="7" t="e">
        <f t="shared" ca="1" si="8"/>
        <v>#NUM!</v>
      </c>
      <c r="D72" s="7" t="e">
        <f t="shared" ca="1" si="8"/>
        <v>#NUM!</v>
      </c>
      <c r="E72" s="7" t="e">
        <f t="shared" ca="1" si="8"/>
        <v>#NUM!</v>
      </c>
      <c r="F72" s="7" t="e">
        <f t="shared" ca="1" si="8"/>
        <v>#NUM!</v>
      </c>
      <c r="G72" s="7" t="e">
        <f t="shared" ca="1" si="8"/>
        <v>#NUM!</v>
      </c>
      <c r="H72" s="7" t="e">
        <f t="shared" ca="1" si="8"/>
        <v>#NUM!</v>
      </c>
      <c r="I72" s="7" t="e">
        <f t="shared" ca="1" si="8"/>
        <v>#NUM!</v>
      </c>
      <c r="J72" s="7" t="e">
        <f t="shared" ca="1" si="8"/>
        <v>#NUM!</v>
      </c>
      <c r="K72" s="7" t="e">
        <f t="shared" ca="1" si="1"/>
        <v>#NUM!</v>
      </c>
      <c r="L72" s="7" t="e">
        <f t="shared" ca="1" si="2"/>
        <v>#NUM!</v>
      </c>
      <c r="M72" s="7" t="e">
        <f t="shared" ca="1" si="3"/>
        <v>#NUM!</v>
      </c>
      <c r="N72" s="7" t="e">
        <f t="shared" ca="1" si="4"/>
        <v>#NUM!</v>
      </c>
    </row>
    <row r="73" spans="2:14" x14ac:dyDescent="0.25">
      <c r="B73" s="7" t="e">
        <f t="shared" ca="1" si="8"/>
        <v>#NUM!</v>
      </c>
      <c r="C73" s="7" t="e">
        <f t="shared" ca="1" si="8"/>
        <v>#NUM!</v>
      </c>
      <c r="D73" s="7" t="e">
        <f t="shared" ca="1" si="8"/>
        <v>#NUM!</v>
      </c>
      <c r="E73" s="7" t="e">
        <f t="shared" ca="1" si="8"/>
        <v>#NUM!</v>
      </c>
      <c r="F73" s="7" t="e">
        <f t="shared" ca="1" si="8"/>
        <v>#NUM!</v>
      </c>
      <c r="G73" s="7" t="e">
        <f t="shared" ca="1" si="8"/>
        <v>#NUM!</v>
      </c>
      <c r="H73" s="7" t="e">
        <f t="shared" ca="1" si="8"/>
        <v>#NUM!</v>
      </c>
      <c r="I73" s="7" t="e">
        <f t="shared" ca="1" si="8"/>
        <v>#NUM!</v>
      </c>
      <c r="J73" s="7" t="e">
        <f t="shared" ca="1" si="8"/>
        <v>#NUM!</v>
      </c>
      <c r="K73" s="7" t="e">
        <f t="shared" ca="1" si="1"/>
        <v>#NUM!</v>
      </c>
      <c r="L73" s="7" t="e">
        <f t="shared" ca="1" si="2"/>
        <v>#NUM!</v>
      </c>
      <c r="M73" s="7" t="e">
        <f t="shared" ca="1" si="3"/>
        <v>#NUM!</v>
      </c>
      <c r="N73" s="7" t="e">
        <f t="shared" ca="1" si="4"/>
        <v>#NUM!</v>
      </c>
    </row>
    <row r="74" spans="2:14" x14ac:dyDescent="0.25">
      <c r="B74" s="7" t="e">
        <f t="shared" ca="1" si="8"/>
        <v>#NUM!</v>
      </c>
      <c r="C74" s="7" t="e">
        <f t="shared" ca="1" si="8"/>
        <v>#NUM!</v>
      </c>
      <c r="D74" s="7" t="e">
        <f t="shared" ca="1" si="8"/>
        <v>#NUM!</v>
      </c>
      <c r="E74" s="7" t="e">
        <f t="shared" ca="1" si="8"/>
        <v>#NUM!</v>
      </c>
      <c r="F74" s="7" t="e">
        <f t="shared" ca="1" si="8"/>
        <v>#NUM!</v>
      </c>
      <c r="G74" s="7" t="e">
        <f t="shared" ca="1" si="8"/>
        <v>#NUM!</v>
      </c>
      <c r="H74" s="7" t="e">
        <f t="shared" ca="1" si="8"/>
        <v>#NUM!</v>
      </c>
      <c r="I74" s="7" t="e">
        <f t="shared" ca="1" si="8"/>
        <v>#NUM!</v>
      </c>
      <c r="J74" s="7" t="e">
        <f t="shared" ca="1" si="8"/>
        <v>#NUM!</v>
      </c>
      <c r="K74" s="7" t="e">
        <f t="shared" ca="1" si="1"/>
        <v>#NUM!</v>
      </c>
      <c r="L74" s="7" t="e">
        <f t="shared" ca="1" si="2"/>
        <v>#NUM!</v>
      </c>
      <c r="M74" s="7" t="e">
        <f t="shared" ca="1" si="3"/>
        <v>#NUM!</v>
      </c>
      <c r="N74" s="7" t="e">
        <f t="shared" ca="1" si="4"/>
        <v>#NUM!</v>
      </c>
    </row>
    <row r="75" spans="2:14" x14ac:dyDescent="0.25">
      <c r="B75" s="7" t="e">
        <f t="shared" ca="1" si="8"/>
        <v>#NUM!</v>
      </c>
      <c r="C75" s="7" t="e">
        <f t="shared" ca="1" si="8"/>
        <v>#NUM!</v>
      </c>
      <c r="D75" s="7" t="e">
        <f t="shared" ca="1" si="8"/>
        <v>#NUM!</v>
      </c>
      <c r="E75" s="7" t="e">
        <f t="shared" ca="1" si="8"/>
        <v>#NUM!</v>
      </c>
      <c r="F75" s="7" t="e">
        <f t="shared" ca="1" si="8"/>
        <v>#NUM!</v>
      </c>
      <c r="G75" s="7" t="e">
        <f t="shared" ca="1" si="8"/>
        <v>#NUM!</v>
      </c>
      <c r="H75" s="7" t="e">
        <f t="shared" ca="1" si="8"/>
        <v>#NUM!</v>
      </c>
      <c r="I75" s="7" t="e">
        <f t="shared" ca="1" si="8"/>
        <v>#NUM!</v>
      </c>
      <c r="J75" s="7" t="e">
        <f t="shared" ca="1" si="8"/>
        <v>#NUM!</v>
      </c>
      <c r="K75" s="7" t="e">
        <f t="shared" ca="1" si="1"/>
        <v>#NUM!</v>
      </c>
      <c r="L75" s="7" t="e">
        <f t="shared" ca="1" si="2"/>
        <v>#NUM!</v>
      </c>
      <c r="M75" s="7" t="e">
        <f t="shared" ca="1" si="3"/>
        <v>#NUM!</v>
      </c>
      <c r="N75" s="7" t="e">
        <f t="shared" ca="1" si="4"/>
        <v>#NUM!</v>
      </c>
    </row>
    <row r="76" spans="2:14" x14ac:dyDescent="0.25">
      <c r="B76" s="7" t="e">
        <f t="shared" ca="1" si="8"/>
        <v>#NUM!</v>
      </c>
      <c r="C76" s="7" t="e">
        <f t="shared" ca="1" si="8"/>
        <v>#NUM!</v>
      </c>
      <c r="D76" s="7" t="e">
        <f t="shared" ca="1" si="8"/>
        <v>#NUM!</v>
      </c>
      <c r="E76" s="7" t="e">
        <f t="shared" ca="1" si="8"/>
        <v>#NUM!</v>
      </c>
      <c r="F76" s="7" t="e">
        <f t="shared" ca="1" si="8"/>
        <v>#NUM!</v>
      </c>
      <c r="G76" s="7" t="e">
        <f t="shared" ca="1" si="8"/>
        <v>#NUM!</v>
      </c>
      <c r="H76" s="7" t="e">
        <f t="shared" ca="1" si="8"/>
        <v>#NUM!</v>
      </c>
      <c r="I76" s="7" t="e">
        <f t="shared" ca="1" si="8"/>
        <v>#NUM!</v>
      </c>
      <c r="J76" s="7" t="e">
        <f t="shared" ca="1" si="8"/>
        <v>#NUM!</v>
      </c>
      <c r="K76" s="7" t="e">
        <f t="shared" ca="1" si="1"/>
        <v>#NUM!</v>
      </c>
      <c r="L76" s="7" t="e">
        <f t="shared" ca="1" si="2"/>
        <v>#NUM!</v>
      </c>
      <c r="M76" s="7" t="e">
        <f t="shared" ca="1" si="3"/>
        <v>#NUM!</v>
      </c>
      <c r="N76" s="7" t="e">
        <f t="shared" ca="1" si="4"/>
        <v>#NUM!</v>
      </c>
    </row>
    <row r="77" spans="2:14" x14ac:dyDescent="0.25">
      <c r="B77" s="7" t="e">
        <f t="shared" ca="1" si="8"/>
        <v>#NUM!</v>
      </c>
      <c r="C77" s="7" t="e">
        <f t="shared" ca="1" si="8"/>
        <v>#NUM!</v>
      </c>
      <c r="D77" s="7" t="e">
        <f t="shared" ca="1" si="8"/>
        <v>#NUM!</v>
      </c>
      <c r="E77" s="7" t="e">
        <f t="shared" ca="1" si="8"/>
        <v>#NUM!</v>
      </c>
      <c r="F77" s="7" t="e">
        <f t="shared" ca="1" si="8"/>
        <v>#NUM!</v>
      </c>
      <c r="G77" s="7" t="e">
        <f t="shared" ca="1" si="8"/>
        <v>#NUM!</v>
      </c>
      <c r="H77" s="7" t="e">
        <f t="shared" ca="1" si="8"/>
        <v>#NUM!</v>
      </c>
      <c r="I77" s="7" t="e">
        <f t="shared" ca="1" si="8"/>
        <v>#NUM!</v>
      </c>
      <c r="J77" s="7" t="e">
        <f t="shared" ca="1" si="8"/>
        <v>#NUM!</v>
      </c>
      <c r="K77" s="7" t="e">
        <f t="shared" ca="1" si="1"/>
        <v>#NUM!</v>
      </c>
      <c r="L77" s="7" t="e">
        <f t="shared" ca="1" si="2"/>
        <v>#NUM!</v>
      </c>
      <c r="M77" s="7" t="e">
        <f t="shared" ca="1" si="3"/>
        <v>#NUM!</v>
      </c>
      <c r="N77" s="7" t="e">
        <f t="shared" ca="1" si="4"/>
        <v>#NUM!</v>
      </c>
    </row>
    <row r="78" spans="2:14" x14ac:dyDescent="0.25">
      <c r="B78" s="7" t="e">
        <f t="shared" ca="1" si="8"/>
        <v>#NUM!</v>
      </c>
      <c r="C78" s="7" t="e">
        <f t="shared" ca="1" si="8"/>
        <v>#NUM!</v>
      </c>
      <c r="D78" s="7" t="e">
        <f t="shared" ca="1" si="8"/>
        <v>#NUM!</v>
      </c>
      <c r="E78" s="7" t="e">
        <f t="shared" ca="1" si="8"/>
        <v>#NUM!</v>
      </c>
      <c r="F78" s="7" t="e">
        <f t="shared" ca="1" si="8"/>
        <v>#NUM!</v>
      </c>
      <c r="G78" s="7" t="e">
        <f t="shared" ca="1" si="8"/>
        <v>#NUM!</v>
      </c>
      <c r="H78" s="7" t="e">
        <f t="shared" ca="1" si="8"/>
        <v>#NUM!</v>
      </c>
      <c r="I78" s="7" t="e">
        <f t="shared" ca="1" si="8"/>
        <v>#NUM!</v>
      </c>
      <c r="J78" s="7" t="e">
        <f t="shared" ca="1" si="8"/>
        <v>#NUM!</v>
      </c>
      <c r="K78" s="7" t="e">
        <f t="shared" ca="1" si="1"/>
        <v>#NUM!</v>
      </c>
      <c r="L78" s="7" t="e">
        <f t="shared" ca="1" si="2"/>
        <v>#NUM!</v>
      </c>
      <c r="M78" s="7" t="e">
        <f t="shared" ca="1" si="3"/>
        <v>#NUM!</v>
      </c>
      <c r="N78" s="7" t="e">
        <f t="shared" ca="1" si="4"/>
        <v>#NUM!</v>
      </c>
    </row>
    <row r="79" spans="2:14" x14ac:dyDescent="0.25">
      <c r="B79" s="7" t="e">
        <f t="shared" ca="1" si="8"/>
        <v>#NUM!</v>
      </c>
      <c r="C79" s="7" t="e">
        <f t="shared" ca="1" si="8"/>
        <v>#NUM!</v>
      </c>
      <c r="D79" s="7" t="e">
        <f t="shared" ca="1" si="8"/>
        <v>#NUM!</v>
      </c>
      <c r="E79" s="7" t="e">
        <f t="shared" ca="1" si="8"/>
        <v>#NUM!</v>
      </c>
      <c r="F79" s="7" t="e">
        <f t="shared" ca="1" si="8"/>
        <v>#NUM!</v>
      </c>
      <c r="G79" s="7" t="e">
        <f t="shared" ca="1" si="8"/>
        <v>#NUM!</v>
      </c>
      <c r="H79" s="7" t="e">
        <f t="shared" ca="1" si="8"/>
        <v>#NUM!</v>
      </c>
      <c r="I79" s="7" t="e">
        <f t="shared" ca="1" si="8"/>
        <v>#NUM!</v>
      </c>
      <c r="J79" s="7" t="e">
        <f t="shared" ca="1" si="8"/>
        <v>#NUM!</v>
      </c>
      <c r="K79" s="7" t="e">
        <f t="shared" ca="1" si="1"/>
        <v>#NUM!</v>
      </c>
      <c r="L79" s="7" t="e">
        <f t="shared" ca="1" si="2"/>
        <v>#NUM!</v>
      </c>
      <c r="M79" s="7" t="e">
        <f t="shared" ca="1" si="3"/>
        <v>#NUM!</v>
      </c>
      <c r="N79" s="7" t="e">
        <f t="shared" ca="1" si="4"/>
        <v>#NUM!</v>
      </c>
    </row>
    <row r="80" spans="2:14" x14ac:dyDescent="0.25">
      <c r="B80" s="7" t="e">
        <f t="shared" ca="1" si="8"/>
        <v>#NUM!</v>
      </c>
      <c r="C80" s="7" t="e">
        <f t="shared" ca="1" si="8"/>
        <v>#NUM!</v>
      </c>
      <c r="D80" s="7" t="e">
        <f t="shared" ca="1" si="8"/>
        <v>#NUM!</v>
      </c>
      <c r="E80" s="7" t="e">
        <f t="shared" ca="1" si="8"/>
        <v>#NUM!</v>
      </c>
      <c r="F80" s="7" t="e">
        <f t="shared" ca="1" si="8"/>
        <v>#NUM!</v>
      </c>
      <c r="G80" s="7" t="e">
        <f t="shared" ca="1" si="8"/>
        <v>#NUM!</v>
      </c>
      <c r="H80" s="7" t="e">
        <f t="shared" ca="1" si="8"/>
        <v>#NUM!</v>
      </c>
      <c r="I80" s="7" t="e">
        <f t="shared" ca="1" si="8"/>
        <v>#NUM!</v>
      </c>
      <c r="J80" s="7" t="e">
        <f t="shared" ca="1" si="8"/>
        <v>#NUM!</v>
      </c>
      <c r="K80" s="7" t="e">
        <f t="shared" ca="1" si="1"/>
        <v>#NUM!</v>
      </c>
      <c r="L80" s="7" t="e">
        <f t="shared" ca="1" si="2"/>
        <v>#NUM!</v>
      </c>
      <c r="M80" s="7" t="e">
        <f t="shared" ca="1" si="3"/>
        <v>#NUM!</v>
      </c>
      <c r="N80" s="7" t="e">
        <f t="shared" ca="1" si="4"/>
        <v>#NUM!</v>
      </c>
    </row>
    <row r="81" spans="2:14" x14ac:dyDescent="0.25">
      <c r="B81" s="7" t="e">
        <f t="shared" ca="1" si="8"/>
        <v>#NUM!</v>
      </c>
      <c r="C81" s="7" t="e">
        <f t="shared" ca="1" si="8"/>
        <v>#NUM!</v>
      </c>
      <c r="D81" s="7" t="e">
        <f t="shared" ca="1" si="8"/>
        <v>#NUM!</v>
      </c>
      <c r="E81" s="7" t="e">
        <f t="shared" ca="1" si="8"/>
        <v>#NUM!</v>
      </c>
      <c r="F81" s="7" t="e">
        <f t="shared" ca="1" si="8"/>
        <v>#NUM!</v>
      </c>
      <c r="G81" s="7" t="e">
        <f t="shared" ca="1" si="8"/>
        <v>#NUM!</v>
      </c>
      <c r="H81" s="7" t="e">
        <f t="shared" ca="1" si="8"/>
        <v>#NUM!</v>
      </c>
      <c r="I81" s="7" t="e">
        <f t="shared" ca="1" si="8"/>
        <v>#NUM!</v>
      </c>
      <c r="J81" s="7" t="e">
        <f t="shared" ca="1" si="8"/>
        <v>#NUM!</v>
      </c>
      <c r="K81" s="7" t="e">
        <f t="shared" ca="1" si="1"/>
        <v>#NUM!</v>
      </c>
      <c r="L81" s="7" t="e">
        <f t="shared" ca="1" si="2"/>
        <v>#NUM!</v>
      </c>
      <c r="M81" s="7" t="e">
        <f t="shared" ca="1" si="3"/>
        <v>#NUM!</v>
      </c>
      <c r="N81" s="7" t="e">
        <f t="shared" ca="1" si="4"/>
        <v>#NUM!</v>
      </c>
    </row>
    <row r="82" spans="2:14" x14ac:dyDescent="0.25">
      <c r="B82" s="7" t="e">
        <f t="shared" ref="B82:J91" ca="1" si="9">NORMINV(RAND(), $G$7, $G$13)</f>
        <v>#NUM!</v>
      </c>
      <c r="C82" s="7" t="e">
        <f t="shared" ca="1" si="9"/>
        <v>#NUM!</v>
      </c>
      <c r="D82" s="7" t="e">
        <f t="shared" ca="1" si="9"/>
        <v>#NUM!</v>
      </c>
      <c r="E82" s="7" t="e">
        <f t="shared" ca="1" si="9"/>
        <v>#NUM!</v>
      </c>
      <c r="F82" s="7" t="e">
        <f t="shared" ca="1" si="9"/>
        <v>#NUM!</v>
      </c>
      <c r="G82" s="7" t="e">
        <f t="shared" ca="1" si="9"/>
        <v>#NUM!</v>
      </c>
      <c r="H82" s="7" t="e">
        <f t="shared" ca="1" si="9"/>
        <v>#NUM!</v>
      </c>
      <c r="I82" s="7" t="e">
        <f t="shared" ca="1" si="9"/>
        <v>#NUM!</v>
      </c>
      <c r="J82" s="7" t="e">
        <f t="shared" ca="1" si="9"/>
        <v>#NUM!</v>
      </c>
      <c r="K82" s="7" t="e">
        <f t="shared" ca="1" si="1"/>
        <v>#NUM!</v>
      </c>
      <c r="L82" s="7" t="e">
        <f t="shared" ca="1" si="2"/>
        <v>#NUM!</v>
      </c>
      <c r="M82" s="7" t="e">
        <f t="shared" ca="1" si="3"/>
        <v>#NUM!</v>
      </c>
      <c r="N82" s="7" t="e">
        <f t="shared" ca="1" si="4"/>
        <v>#NUM!</v>
      </c>
    </row>
    <row r="83" spans="2:14" x14ac:dyDescent="0.25">
      <c r="B83" s="7" t="e">
        <f t="shared" ca="1" si="9"/>
        <v>#NUM!</v>
      </c>
      <c r="C83" s="7" t="e">
        <f t="shared" ca="1" si="9"/>
        <v>#NUM!</v>
      </c>
      <c r="D83" s="7" t="e">
        <f t="shared" ca="1" si="9"/>
        <v>#NUM!</v>
      </c>
      <c r="E83" s="7" t="e">
        <f t="shared" ca="1" si="9"/>
        <v>#NUM!</v>
      </c>
      <c r="F83" s="7" t="e">
        <f t="shared" ca="1" si="9"/>
        <v>#NUM!</v>
      </c>
      <c r="G83" s="7" t="e">
        <f t="shared" ca="1" si="9"/>
        <v>#NUM!</v>
      </c>
      <c r="H83" s="7" t="e">
        <f t="shared" ca="1" si="9"/>
        <v>#NUM!</v>
      </c>
      <c r="I83" s="7" t="e">
        <f t="shared" ca="1" si="9"/>
        <v>#NUM!</v>
      </c>
      <c r="J83" s="7" t="e">
        <f t="shared" ca="1" si="9"/>
        <v>#NUM!</v>
      </c>
      <c r="K83" s="7" t="e">
        <f t="shared" ca="1" si="1"/>
        <v>#NUM!</v>
      </c>
      <c r="L83" s="7" t="e">
        <f t="shared" ca="1" si="2"/>
        <v>#NUM!</v>
      </c>
      <c r="M83" s="7" t="e">
        <f t="shared" ca="1" si="3"/>
        <v>#NUM!</v>
      </c>
      <c r="N83" s="7" t="e">
        <f t="shared" ca="1" si="4"/>
        <v>#NUM!</v>
      </c>
    </row>
    <row r="84" spans="2:14" x14ac:dyDescent="0.25">
      <c r="B84" s="7" t="e">
        <f t="shared" ca="1" si="9"/>
        <v>#NUM!</v>
      </c>
      <c r="C84" s="7" t="e">
        <f t="shared" ca="1" si="9"/>
        <v>#NUM!</v>
      </c>
      <c r="D84" s="7" t="e">
        <f t="shared" ca="1" si="9"/>
        <v>#NUM!</v>
      </c>
      <c r="E84" s="7" t="e">
        <f t="shared" ca="1" si="9"/>
        <v>#NUM!</v>
      </c>
      <c r="F84" s="7" t="e">
        <f t="shared" ca="1" si="9"/>
        <v>#NUM!</v>
      </c>
      <c r="G84" s="7" t="e">
        <f t="shared" ca="1" si="9"/>
        <v>#NUM!</v>
      </c>
      <c r="H84" s="7" t="e">
        <f t="shared" ca="1" si="9"/>
        <v>#NUM!</v>
      </c>
      <c r="I84" s="7" t="e">
        <f t="shared" ca="1" si="9"/>
        <v>#NUM!</v>
      </c>
      <c r="J84" s="7" t="e">
        <f t="shared" ca="1" si="9"/>
        <v>#NUM!</v>
      </c>
      <c r="K84" s="7" t="e">
        <f t="shared" ca="1" si="1"/>
        <v>#NUM!</v>
      </c>
      <c r="L84" s="7" t="e">
        <f t="shared" ca="1" si="2"/>
        <v>#NUM!</v>
      </c>
      <c r="M84" s="7" t="e">
        <f t="shared" ca="1" si="3"/>
        <v>#NUM!</v>
      </c>
      <c r="N84" s="7" t="e">
        <f t="shared" ca="1" si="4"/>
        <v>#NUM!</v>
      </c>
    </row>
    <row r="85" spans="2:14" x14ac:dyDescent="0.25">
      <c r="B85" s="7" t="e">
        <f t="shared" ca="1" si="9"/>
        <v>#NUM!</v>
      </c>
      <c r="C85" s="7" t="e">
        <f t="shared" ca="1" si="9"/>
        <v>#NUM!</v>
      </c>
      <c r="D85" s="7" t="e">
        <f t="shared" ca="1" si="9"/>
        <v>#NUM!</v>
      </c>
      <c r="E85" s="7" t="e">
        <f t="shared" ca="1" si="9"/>
        <v>#NUM!</v>
      </c>
      <c r="F85" s="7" t="e">
        <f t="shared" ca="1" si="9"/>
        <v>#NUM!</v>
      </c>
      <c r="G85" s="7" t="e">
        <f t="shared" ca="1" si="9"/>
        <v>#NUM!</v>
      </c>
      <c r="H85" s="7" t="e">
        <f t="shared" ca="1" si="9"/>
        <v>#NUM!</v>
      </c>
      <c r="I85" s="7" t="e">
        <f t="shared" ca="1" si="9"/>
        <v>#NUM!</v>
      </c>
      <c r="J85" s="7" t="e">
        <f t="shared" ca="1" si="9"/>
        <v>#NUM!</v>
      </c>
      <c r="K85" s="7" t="e">
        <f t="shared" ca="1" si="1"/>
        <v>#NUM!</v>
      </c>
      <c r="L85" s="7" t="e">
        <f t="shared" ca="1" si="2"/>
        <v>#NUM!</v>
      </c>
      <c r="M85" s="7" t="e">
        <f t="shared" ca="1" si="3"/>
        <v>#NUM!</v>
      </c>
      <c r="N85" s="7" t="e">
        <f t="shared" ca="1" si="4"/>
        <v>#NUM!</v>
      </c>
    </row>
    <row r="86" spans="2:14" x14ac:dyDescent="0.25">
      <c r="B86" s="7" t="e">
        <f t="shared" ca="1" si="9"/>
        <v>#NUM!</v>
      </c>
      <c r="C86" s="7" t="e">
        <f t="shared" ca="1" si="9"/>
        <v>#NUM!</v>
      </c>
      <c r="D86" s="7" t="e">
        <f t="shared" ca="1" si="9"/>
        <v>#NUM!</v>
      </c>
      <c r="E86" s="7" t="e">
        <f t="shared" ca="1" si="9"/>
        <v>#NUM!</v>
      </c>
      <c r="F86" s="7" t="e">
        <f t="shared" ca="1" si="9"/>
        <v>#NUM!</v>
      </c>
      <c r="G86" s="7" t="e">
        <f t="shared" ca="1" si="9"/>
        <v>#NUM!</v>
      </c>
      <c r="H86" s="7" t="e">
        <f t="shared" ca="1" si="9"/>
        <v>#NUM!</v>
      </c>
      <c r="I86" s="7" t="e">
        <f t="shared" ca="1" si="9"/>
        <v>#NUM!</v>
      </c>
      <c r="J86" s="7" t="e">
        <f t="shared" ca="1" si="9"/>
        <v>#NUM!</v>
      </c>
      <c r="K86" s="7" t="e">
        <f t="shared" ca="1" si="1"/>
        <v>#NUM!</v>
      </c>
      <c r="L86" s="7" t="e">
        <f t="shared" ca="1" si="2"/>
        <v>#NUM!</v>
      </c>
      <c r="M86" s="7" t="e">
        <f t="shared" ca="1" si="3"/>
        <v>#NUM!</v>
      </c>
      <c r="N86" s="7" t="e">
        <f t="shared" ca="1" si="4"/>
        <v>#NUM!</v>
      </c>
    </row>
    <row r="87" spans="2:14" x14ac:dyDescent="0.25">
      <c r="B87" s="7" t="e">
        <f t="shared" ca="1" si="9"/>
        <v>#NUM!</v>
      </c>
      <c r="C87" s="7" t="e">
        <f t="shared" ca="1" si="9"/>
        <v>#NUM!</v>
      </c>
      <c r="D87" s="7" t="e">
        <f t="shared" ca="1" si="9"/>
        <v>#NUM!</v>
      </c>
      <c r="E87" s="7" t="e">
        <f t="shared" ca="1" si="9"/>
        <v>#NUM!</v>
      </c>
      <c r="F87" s="7" t="e">
        <f t="shared" ca="1" si="9"/>
        <v>#NUM!</v>
      </c>
      <c r="G87" s="7" t="e">
        <f t="shared" ca="1" si="9"/>
        <v>#NUM!</v>
      </c>
      <c r="H87" s="7" t="e">
        <f t="shared" ca="1" si="9"/>
        <v>#NUM!</v>
      </c>
      <c r="I87" s="7" t="e">
        <f t="shared" ca="1" si="9"/>
        <v>#NUM!</v>
      </c>
      <c r="J87" s="7" t="e">
        <f t="shared" ca="1" si="9"/>
        <v>#NUM!</v>
      </c>
      <c r="K87" s="7" t="e">
        <f t="shared" ca="1" si="1"/>
        <v>#NUM!</v>
      </c>
      <c r="L87" s="7" t="e">
        <f t="shared" ca="1" si="2"/>
        <v>#NUM!</v>
      </c>
      <c r="M87" s="7" t="e">
        <f t="shared" ca="1" si="3"/>
        <v>#NUM!</v>
      </c>
      <c r="N87" s="7" t="e">
        <f t="shared" ca="1" si="4"/>
        <v>#NUM!</v>
      </c>
    </row>
    <row r="88" spans="2:14" x14ac:dyDescent="0.25">
      <c r="B88" s="7" t="e">
        <f t="shared" ca="1" si="9"/>
        <v>#NUM!</v>
      </c>
      <c r="C88" s="7" t="e">
        <f t="shared" ca="1" si="9"/>
        <v>#NUM!</v>
      </c>
      <c r="D88" s="7" t="e">
        <f t="shared" ca="1" si="9"/>
        <v>#NUM!</v>
      </c>
      <c r="E88" s="7" t="e">
        <f t="shared" ca="1" si="9"/>
        <v>#NUM!</v>
      </c>
      <c r="F88" s="7" t="e">
        <f t="shared" ca="1" si="9"/>
        <v>#NUM!</v>
      </c>
      <c r="G88" s="7" t="e">
        <f t="shared" ca="1" si="9"/>
        <v>#NUM!</v>
      </c>
      <c r="H88" s="7" t="e">
        <f t="shared" ca="1" si="9"/>
        <v>#NUM!</v>
      </c>
      <c r="I88" s="7" t="e">
        <f t="shared" ca="1" si="9"/>
        <v>#NUM!</v>
      </c>
      <c r="J88" s="7" t="e">
        <f t="shared" ca="1" si="9"/>
        <v>#NUM!</v>
      </c>
      <c r="K88" s="7" t="e">
        <f t="shared" ca="1" si="1"/>
        <v>#NUM!</v>
      </c>
      <c r="L88" s="7" t="e">
        <f t="shared" ca="1" si="2"/>
        <v>#NUM!</v>
      </c>
      <c r="M88" s="7" t="e">
        <f t="shared" ca="1" si="3"/>
        <v>#NUM!</v>
      </c>
      <c r="N88" s="7" t="e">
        <f t="shared" ca="1" si="4"/>
        <v>#NUM!</v>
      </c>
    </row>
    <row r="89" spans="2:14" x14ac:dyDescent="0.25">
      <c r="B89" s="7" t="e">
        <f t="shared" ca="1" si="9"/>
        <v>#NUM!</v>
      </c>
      <c r="C89" s="7" t="e">
        <f t="shared" ca="1" si="9"/>
        <v>#NUM!</v>
      </c>
      <c r="D89" s="7" t="e">
        <f t="shared" ca="1" si="9"/>
        <v>#NUM!</v>
      </c>
      <c r="E89" s="7" t="e">
        <f t="shared" ca="1" si="9"/>
        <v>#NUM!</v>
      </c>
      <c r="F89" s="7" t="e">
        <f t="shared" ca="1" si="9"/>
        <v>#NUM!</v>
      </c>
      <c r="G89" s="7" t="e">
        <f t="shared" ca="1" si="9"/>
        <v>#NUM!</v>
      </c>
      <c r="H89" s="7" t="e">
        <f t="shared" ca="1" si="9"/>
        <v>#NUM!</v>
      </c>
      <c r="I89" s="7" t="e">
        <f t="shared" ca="1" si="9"/>
        <v>#NUM!</v>
      </c>
      <c r="J89" s="7" t="e">
        <f t="shared" ca="1" si="9"/>
        <v>#NUM!</v>
      </c>
      <c r="K89" s="7" t="e">
        <f t="shared" ca="1" si="1"/>
        <v>#NUM!</v>
      </c>
      <c r="L89" s="7" t="e">
        <f t="shared" ca="1" si="2"/>
        <v>#NUM!</v>
      </c>
      <c r="M89" s="7" t="e">
        <f t="shared" ca="1" si="3"/>
        <v>#NUM!</v>
      </c>
      <c r="N89" s="7" t="e">
        <f t="shared" ca="1" si="4"/>
        <v>#NUM!</v>
      </c>
    </row>
    <row r="90" spans="2:14" x14ac:dyDescent="0.25">
      <c r="B90" s="7" t="e">
        <f t="shared" ca="1" si="9"/>
        <v>#NUM!</v>
      </c>
      <c r="C90" s="7" t="e">
        <f t="shared" ca="1" si="9"/>
        <v>#NUM!</v>
      </c>
      <c r="D90" s="7" t="e">
        <f t="shared" ca="1" si="9"/>
        <v>#NUM!</v>
      </c>
      <c r="E90" s="7" t="e">
        <f t="shared" ca="1" si="9"/>
        <v>#NUM!</v>
      </c>
      <c r="F90" s="7" t="e">
        <f t="shared" ca="1" si="9"/>
        <v>#NUM!</v>
      </c>
      <c r="G90" s="7" t="e">
        <f t="shared" ca="1" si="9"/>
        <v>#NUM!</v>
      </c>
      <c r="H90" s="7" t="e">
        <f t="shared" ca="1" si="9"/>
        <v>#NUM!</v>
      </c>
      <c r="I90" s="7" t="e">
        <f t="shared" ca="1" si="9"/>
        <v>#NUM!</v>
      </c>
      <c r="J90" s="7" t="e">
        <f t="shared" ca="1" si="9"/>
        <v>#NUM!</v>
      </c>
      <c r="K90" s="7" t="e">
        <f t="shared" ca="1" si="1"/>
        <v>#NUM!</v>
      </c>
      <c r="L90" s="7" t="e">
        <f t="shared" ca="1" si="2"/>
        <v>#NUM!</v>
      </c>
      <c r="M90" s="7" t="e">
        <f t="shared" ca="1" si="3"/>
        <v>#NUM!</v>
      </c>
      <c r="N90" s="7" t="e">
        <f t="shared" ca="1" si="4"/>
        <v>#NUM!</v>
      </c>
    </row>
    <row r="91" spans="2:14" x14ac:dyDescent="0.25">
      <c r="B91" s="7" t="e">
        <f t="shared" ca="1" si="9"/>
        <v>#NUM!</v>
      </c>
      <c r="C91" s="7" t="e">
        <f t="shared" ca="1" si="9"/>
        <v>#NUM!</v>
      </c>
      <c r="D91" s="7" t="e">
        <f t="shared" ca="1" si="9"/>
        <v>#NUM!</v>
      </c>
      <c r="E91" s="7" t="e">
        <f t="shared" ca="1" si="9"/>
        <v>#NUM!</v>
      </c>
      <c r="F91" s="7" t="e">
        <f t="shared" ca="1" si="9"/>
        <v>#NUM!</v>
      </c>
      <c r="G91" s="7" t="e">
        <f t="shared" ca="1" si="9"/>
        <v>#NUM!</v>
      </c>
      <c r="H91" s="7" t="e">
        <f t="shared" ca="1" si="9"/>
        <v>#NUM!</v>
      </c>
      <c r="I91" s="7" t="e">
        <f t="shared" ca="1" si="9"/>
        <v>#NUM!</v>
      </c>
      <c r="J91" s="7" t="e">
        <f t="shared" ca="1" si="9"/>
        <v>#NUM!</v>
      </c>
      <c r="K91" s="7" t="e">
        <f t="shared" ca="1" si="1"/>
        <v>#NUM!</v>
      </c>
      <c r="L91" s="7" t="e">
        <f t="shared" ca="1" si="2"/>
        <v>#NUM!</v>
      </c>
      <c r="M91" s="7" t="e">
        <f t="shared" ca="1" si="3"/>
        <v>#NUM!</v>
      </c>
      <c r="N91" s="7" t="e">
        <f t="shared" ca="1" si="4"/>
        <v>#NUM!</v>
      </c>
    </row>
    <row r="92" spans="2:14" x14ac:dyDescent="0.25">
      <c r="B92" s="7" t="e">
        <f t="shared" ref="B92:J101" ca="1" si="10">NORMINV(RAND(), $G$7, $G$13)</f>
        <v>#NUM!</v>
      </c>
      <c r="C92" s="7" t="e">
        <f t="shared" ca="1" si="10"/>
        <v>#NUM!</v>
      </c>
      <c r="D92" s="7" t="e">
        <f t="shared" ca="1" si="10"/>
        <v>#NUM!</v>
      </c>
      <c r="E92" s="7" t="e">
        <f t="shared" ca="1" si="10"/>
        <v>#NUM!</v>
      </c>
      <c r="F92" s="7" t="e">
        <f t="shared" ca="1" si="10"/>
        <v>#NUM!</v>
      </c>
      <c r="G92" s="7" t="e">
        <f t="shared" ca="1" si="10"/>
        <v>#NUM!</v>
      </c>
      <c r="H92" s="7" t="e">
        <f t="shared" ca="1" si="10"/>
        <v>#NUM!</v>
      </c>
      <c r="I92" s="7" t="e">
        <f t="shared" ca="1" si="10"/>
        <v>#NUM!</v>
      </c>
      <c r="J92" s="7" t="e">
        <f t="shared" ca="1" si="10"/>
        <v>#NUM!</v>
      </c>
      <c r="K92" s="7" t="e">
        <f t="shared" ca="1" si="1"/>
        <v>#NUM!</v>
      </c>
      <c r="L92" s="7" t="e">
        <f t="shared" ca="1" si="2"/>
        <v>#NUM!</v>
      </c>
      <c r="M92" s="7" t="e">
        <f t="shared" ca="1" si="3"/>
        <v>#NUM!</v>
      </c>
      <c r="N92" s="7" t="e">
        <f t="shared" ca="1" si="4"/>
        <v>#NUM!</v>
      </c>
    </row>
    <row r="93" spans="2:14" x14ac:dyDescent="0.25">
      <c r="B93" s="7" t="e">
        <f t="shared" ca="1" si="10"/>
        <v>#NUM!</v>
      </c>
      <c r="C93" s="7" t="e">
        <f t="shared" ca="1" si="10"/>
        <v>#NUM!</v>
      </c>
      <c r="D93" s="7" t="e">
        <f t="shared" ca="1" si="10"/>
        <v>#NUM!</v>
      </c>
      <c r="E93" s="7" t="e">
        <f t="shared" ca="1" si="10"/>
        <v>#NUM!</v>
      </c>
      <c r="F93" s="7" t="e">
        <f t="shared" ca="1" si="10"/>
        <v>#NUM!</v>
      </c>
      <c r="G93" s="7" t="e">
        <f t="shared" ca="1" si="10"/>
        <v>#NUM!</v>
      </c>
      <c r="H93" s="7" t="e">
        <f t="shared" ca="1" si="10"/>
        <v>#NUM!</v>
      </c>
      <c r="I93" s="7" t="e">
        <f t="shared" ca="1" si="10"/>
        <v>#NUM!</v>
      </c>
      <c r="J93" s="7" t="e">
        <f t="shared" ca="1" si="10"/>
        <v>#NUM!</v>
      </c>
      <c r="K93" s="7" t="e">
        <f t="shared" ca="1" si="1"/>
        <v>#NUM!</v>
      </c>
      <c r="L93" s="7" t="e">
        <f t="shared" ca="1" si="2"/>
        <v>#NUM!</v>
      </c>
      <c r="M93" s="7" t="e">
        <f t="shared" ca="1" si="3"/>
        <v>#NUM!</v>
      </c>
      <c r="N93" s="7" t="e">
        <f t="shared" ca="1" si="4"/>
        <v>#NUM!</v>
      </c>
    </row>
    <row r="94" spans="2:14" x14ac:dyDescent="0.25">
      <c r="B94" s="7" t="e">
        <f t="shared" ca="1" si="10"/>
        <v>#NUM!</v>
      </c>
      <c r="C94" s="7" t="e">
        <f t="shared" ca="1" si="10"/>
        <v>#NUM!</v>
      </c>
      <c r="D94" s="7" t="e">
        <f t="shared" ca="1" si="10"/>
        <v>#NUM!</v>
      </c>
      <c r="E94" s="7" t="e">
        <f t="shared" ca="1" si="10"/>
        <v>#NUM!</v>
      </c>
      <c r="F94" s="7" t="e">
        <f t="shared" ca="1" si="10"/>
        <v>#NUM!</v>
      </c>
      <c r="G94" s="7" t="e">
        <f t="shared" ca="1" si="10"/>
        <v>#NUM!</v>
      </c>
      <c r="H94" s="7" t="e">
        <f t="shared" ca="1" si="10"/>
        <v>#NUM!</v>
      </c>
      <c r="I94" s="7" t="e">
        <f t="shared" ca="1" si="10"/>
        <v>#NUM!</v>
      </c>
      <c r="J94" s="7" t="e">
        <f t="shared" ca="1" si="10"/>
        <v>#NUM!</v>
      </c>
      <c r="K94" s="7" t="e">
        <f t="shared" ca="1" si="1"/>
        <v>#NUM!</v>
      </c>
      <c r="L94" s="7" t="e">
        <f t="shared" ca="1" si="2"/>
        <v>#NUM!</v>
      </c>
      <c r="M94" s="7" t="e">
        <f t="shared" ca="1" si="3"/>
        <v>#NUM!</v>
      </c>
      <c r="N94" s="7" t="e">
        <f t="shared" ca="1" si="4"/>
        <v>#NUM!</v>
      </c>
    </row>
    <row r="95" spans="2:14" x14ac:dyDescent="0.25">
      <c r="B95" s="7" t="e">
        <f t="shared" ca="1" si="10"/>
        <v>#NUM!</v>
      </c>
      <c r="C95" s="7" t="e">
        <f t="shared" ca="1" si="10"/>
        <v>#NUM!</v>
      </c>
      <c r="D95" s="7" t="e">
        <f t="shared" ca="1" si="10"/>
        <v>#NUM!</v>
      </c>
      <c r="E95" s="7" t="e">
        <f t="shared" ca="1" si="10"/>
        <v>#NUM!</v>
      </c>
      <c r="F95" s="7" t="e">
        <f t="shared" ca="1" si="10"/>
        <v>#NUM!</v>
      </c>
      <c r="G95" s="7" t="e">
        <f t="shared" ca="1" si="10"/>
        <v>#NUM!</v>
      </c>
      <c r="H95" s="7" t="e">
        <f t="shared" ca="1" si="10"/>
        <v>#NUM!</v>
      </c>
      <c r="I95" s="7" t="e">
        <f t="shared" ca="1" si="10"/>
        <v>#NUM!</v>
      </c>
      <c r="J95" s="7" t="e">
        <f t="shared" ca="1" si="10"/>
        <v>#NUM!</v>
      </c>
      <c r="K95" s="7" t="e">
        <f t="shared" ca="1" si="1"/>
        <v>#NUM!</v>
      </c>
      <c r="L95" s="7" t="e">
        <f t="shared" ca="1" si="2"/>
        <v>#NUM!</v>
      </c>
      <c r="M95" s="7" t="e">
        <f t="shared" ca="1" si="3"/>
        <v>#NUM!</v>
      </c>
      <c r="N95" s="7" t="e">
        <f t="shared" ca="1" si="4"/>
        <v>#NUM!</v>
      </c>
    </row>
    <row r="96" spans="2:14" x14ac:dyDescent="0.25">
      <c r="B96" s="7" t="e">
        <f t="shared" ca="1" si="10"/>
        <v>#NUM!</v>
      </c>
      <c r="C96" s="7" t="e">
        <f t="shared" ca="1" si="10"/>
        <v>#NUM!</v>
      </c>
      <c r="D96" s="7" t="e">
        <f t="shared" ca="1" si="10"/>
        <v>#NUM!</v>
      </c>
      <c r="E96" s="7" t="e">
        <f t="shared" ca="1" si="10"/>
        <v>#NUM!</v>
      </c>
      <c r="F96" s="7" t="e">
        <f t="shared" ca="1" si="10"/>
        <v>#NUM!</v>
      </c>
      <c r="G96" s="7" t="e">
        <f t="shared" ca="1" si="10"/>
        <v>#NUM!</v>
      </c>
      <c r="H96" s="7" t="e">
        <f t="shared" ca="1" si="10"/>
        <v>#NUM!</v>
      </c>
      <c r="I96" s="7" t="e">
        <f t="shared" ca="1" si="10"/>
        <v>#NUM!</v>
      </c>
      <c r="J96" s="7" t="e">
        <f t="shared" ca="1" si="10"/>
        <v>#NUM!</v>
      </c>
      <c r="K96" s="7" t="e">
        <f t="shared" ca="1" si="1"/>
        <v>#NUM!</v>
      </c>
      <c r="L96" s="7" t="e">
        <f t="shared" ca="1" si="2"/>
        <v>#NUM!</v>
      </c>
      <c r="M96" s="7" t="e">
        <f t="shared" ca="1" si="3"/>
        <v>#NUM!</v>
      </c>
      <c r="N96" s="7" t="e">
        <f t="shared" ca="1" si="4"/>
        <v>#NUM!</v>
      </c>
    </row>
    <row r="97" spans="2:14" x14ac:dyDescent="0.25">
      <c r="B97" s="7" t="e">
        <f t="shared" ca="1" si="10"/>
        <v>#NUM!</v>
      </c>
      <c r="C97" s="7" t="e">
        <f t="shared" ca="1" si="10"/>
        <v>#NUM!</v>
      </c>
      <c r="D97" s="7" t="e">
        <f t="shared" ca="1" si="10"/>
        <v>#NUM!</v>
      </c>
      <c r="E97" s="7" t="e">
        <f t="shared" ca="1" si="10"/>
        <v>#NUM!</v>
      </c>
      <c r="F97" s="7" t="e">
        <f t="shared" ca="1" si="10"/>
        <v>#NUM!</v>
      </c>
      <c r="G97" s="7" t="e">
        <f t="shared" ca="1" si="10"/>
        <v>#NUM!</v>
      </c>
      <c r="H97" s="7" t="e">
        <f t="shared" ca="1" si="10"/>
        <v>#NUM!</v>
      </c>
      <c r="I97" s="7" t="e">
        <f t="shared" ca="1" si="10"/>
        <v>#NUM!</v>
      </c>
      <c r="J97" s="7" t="e">
        <f t="shared" ca="1" si="10"/>
        <v>#NUM!</v>
      </c>
      <c r="K97" s="7" t="e">
        <f t="shared" ref="K97:K131" ca="1" si="11">AVERAGE(B97:J97)</f>
        <v>#NUM!</v>
      </c>
      <c r="L97" s="7" t="e">
        <f t="shared" ref="L97:L131" ca="1" si="12">STDEV(B97:J97)</f>
        <v>#NUM!</v>
      </c>
      <c r="M97" s="7" t="e">
        <f t="shared" ref="M97:M131" ca="1" si="13">((RANK(K97, $K$32:$K$131, 1)-0.3) / (100+0.4))</f>
        <v>#NUM!</v>
      </c>
      <c r="N97" s="7" t="e">
        <f t="shared" ref="N97:N131" ca="1" si="14">((RANK(L97, $L$32:$L$131, 1)-0.3) / (100+0.4))</f>
        <v>#NUM!</v>
      </c>
    </row>
    <row r="98" spans="2:14" x14ac:dyDescent="0.25">
      <c r="B98" s="7" t="e">
        <f t="shared" ca="1" si="10"/>
        <v>#NUM!</v>
      </c>
      <c r="C98" s="7" t="e">
        <f t="shared" ca="1" si="10"/>
        <v>#NUM!</v>
      </c>
      <c r="D98" s="7" t="e">
        <f t="shared" ca="1" si="10"/>
        <v>#NUM!</v>
      </c>
      <c r="E98" s="7" t="e">
        <f t="shared" ca="1" si="10"/>
        <v>#NUM!</v>
      </c>
      <c r="F98" s="7" t="e">
        <f t="shared" ca="1" si="10"/>
        <v>#NUM!</v>
      </c>
      <c r="G98" s="7" t="e">
        <f t="shared" ca="1" si="10"/>
        <v>#NUM!</v>
      </c>
      <c r="H98" s="7" t="e">
        <f t="shared" ca="1" si="10"/>
        <v>#NUM!</v>
      </c>
      <c r="I98" s="7" t="e">
        <f t="shared" ca="1" si="10"/>
        <v>#NUM!</v>
      </c>
      <c r="J98" s="7" t="e">
        <f t="shared" ca="1" si="10"/>
        <v>#NUM!</v>
      </c>
      <c r="K98" s="7" t="e">
        <f t="shared" ca="1" si="11"/>
        <v>#NUM!</v>
      </c>
      <c r="L98" s="7" t="e">
        <f t="shared" ca="1" si="12"/>
        <v>#NUM!</v>
      </c>
      <c r="M98" s="7" t="e">
        <f t="shared" ca="1" si="13"/>
        <v>#NUM!</v>
      </c>
      <c r="N98" s="7" t="e">
        <f t="shared" ca="1" si="14"/>
        <v>#NUM!</v>
      </c>
    </row>
    <row r="99" spans="2:14" x14ac:dyDescent="0.25">
      <c r="B99" s="7" t="e">
        <f t="shared" ca="1" si="10"/>
        <v>#NUM!</v>
      </c>
      <c r="C99" s="7" t="e">
        <f t="shared" ca="1" si="10"/>
        <v>#NUM!</v>
      </c>
      <c r="D99" s="7" t="e">
        <f t="shared" ca="1" si="10"/>
        <v>#NUM!</v>
      </c>
      <c r="E99" s="7" t="e">
        <f t="shared" ca="1" si="10"/>
        <v>#NUM!</v>
      </c>
      <c r="F99" s="7" t="e">
        <f t="shared" ca="1" si="10"/>
        <v>#NUM!</v>
      </c>
      <c r="G99" s="7" t="e">
        <f t="shared" ca="1" si="10"/>
        <v>#NUM!</v>
      </c>
      <c r="H99" s="7" t="e">
        <f t="shared" ca="1" si="10"/>
        <v>#NUM!</v>
      </c>
      <c r="I99" s="7" t="e">
        <f t="shared" ca="1" si="10"/>
        <v>#NUM!</v>
      </c>
      <c r="J99" s="7" t="e">
        <f t="shared" ca="1" si="10"/>
        <v>#NUM!</v>
      </c>
      <c r="K99" s="7" t="e">
        <f t="shared" ca="1" si="11"/>
        <v>#NUM!</v>
      </c>
      <c r="L99" s="7" t="e">
        <f t="shared" ca="1" si="12"/>
        <v>#NUM!</v>
      </c>
      <c r="M99" s="7" t="e">
        <f t="shared" ca="1" si="13"/>
        <v>#NUM!</v>
      </c>
      <c r="N99" s="7" t="e">
        <f t="shared" ca="1" si="14"/>
        <v>#NUM!</v>
      </c>
    </row>
    <row r="100" spans="2:14" x14ac:dyDescent="0.25">
      <c r="B100" s="7" t="e">
        <f t="shared" ca="1" si="10"/>
        <v>#NUM!</v>
      </c>
      <c r="C100" s="7" t="e">
        <f t="shared" ca="1" si="10"/>
        <v>#NUM!</v>
      </c>
      <c r="D100" s="7" t="e">
        <f t="shared" ca="1" si="10"/>
        <v>#NUM!</v>
      </c>
      <c r="E100" s="7" t="e">
        <f t="shared" ca="1" si="10"/>
        <v>#NUM!</v>
      </c>
      <c r="F100" s="7" t="e">
        <f t="shared" ca="1" si="10"/>
        <v>#NUM!</v>
      </c>
      <c r="G100" s="7" t="e">
        <f t="shared" ca="1" si="10"/>
        <v>#NUM!</v>
      </c>
      <c r="H100" s="7" t="e">
        <f t="shared" ca="1" si="10"/>
        <v>#NUM!</v>
      </c>
      <c r="I100" s="7" t="e">
        <f t="shared" ca="1" si="10"/>
        <v>#NUM!</v>
      </c>
      <c r="J100" s="7" t="e">
        <f t="shared" ca="1" si="10"/>
        <v>#NUM!</v>
      </c>
      <c r="K100" s="7" t="e">
        <f t="shared" ca="1" si="11"/>
        <v>#NUM!</v>
      </c>
      <c r="L100" s="7" t="e">
        <f t="shared" ca="1" si="12"/>
        <v>#NUM!</v>
      </c>
      <c r="M100" s="7" t="e">
        <f t="shared" ca="1" si="13"/>
        <v>#NUM!</v>
      </c>
      <c r="N100" s="7" t="e">
        <f t="shared" ca="1" si="14"/>
        <v>#NUM!</v>
      </c>
    </row>
    <row r="101" spans="2:14" x14ac:dyDescent="0.25">
      <c r="B101" s="7" t="e">
        <f t="shared" ca="1" si="10"/>
        <v>#NUM!</v>
      </c>
      <c r="C101" s="7" t="e">
        <f t="shared" ca="1" si="10"/>
        <v>#NUM!</v>
      </c>
      <c r="D101" s="7" t="e">
        <f t="shared" ca="1" si="10"/>
        <v>#NUM!</v>
      </c>
      <c r="E101" s="7" t="e">
        <f t="shared" ca="1" si="10"/>
        <v>#NUM!</v>
      </c>
      <c r="F101" s="7" t="e">
        <f t="shared" ca="1" si="10"/>
        <v>#NUM!</v>
      </c>
      <c r="G101" s="7" t="e">
        <f t="shared" ca="1" si="10"/>
        <v>#NUM!</v>
      </c>
      <c r="H101" s="7" t="e">
        <f t="shared" ca="1" si="10"/>
        <v>#NUM!</v>
      </c>
      <c r="I101" s="7" t="e">
        <f t="shared" ca="1" si="10"/>
        <v>#NUM!</v>
      </c>
      <c r="J101" s="7" t="e">
        <f t="shared" ca="1" si="10"/>
        <v>#NUM!</v>
      </c>
      <c r="K101" s="7" t="e">
        <f t="shared" ca="1" si="11"/>
        <v>#NUM!</v>
      </c>
      <c r="L101" s="7" t="e">
        <f t="shared" ca="1" si="12"/>
        <v>#NUM!</v>
      </c>
      <c r="M101" s="7" t="e">
        <f t="shared" ca="1" si="13"/>
        <v>#NUM!</v>
      </c>
      <c r="N101" s="7" t="e">
        <f t="shared" ca="1" si="14"/>
        <v>#NUM!</v>
      </c>
    </row>
    <row r="102" spans="2:14" x14ac:dyDescent="0.25">
      <c r="B102" s="7" t="e">
        <f t="shared" ref="B102:J111" ca="1" si="15">NORMINV(RAND(), $G$7, $G$13)</f>
        <v>#NUM!</v>
      </c>
      <c r="C102" s="7" t="e">
        <f t="shared" ca="1" si="15"/>
        <v>#NUM!</v>
      </c>
      <c r="D102" s="7" t="e">
        <f t="shared" ca="1" si="15"/>
        <v>#NUM!</v>
      </c>
      <c r="E102" s="7" t="e">
        <f t="shared" ca="1" si="15"/>
        <v>#NUM!</v>
      </c>
      <c r="F102" s="7" t="e">
        <f t="shared" ca="1" si="15"/>
        <v>#NUM!</v>
      </c>
      <c r="G102" s="7" t="e">
        <f t="shared" ca="1" si="15"/>
        <v>#NUM!</v>
      </c>
      <c r="H102" s="7" t="e">
        <f t="shared" ca="1" si="15"/>
        <v>#NUM!</v>
      </c>
      <c r="I102" s="7" t="e">
        <f t="shared" ca="1" si="15"/>
        <v>#NUM!</v>
      </c>
      <c r="J102" s="7" t="e">
        <f t="shared" ca="1" si="15"/>
        <v>#NUM!</v>
      </c>
      <c r="K102" s="7" t="e">
        <f t="shared" ca="1" si="11"/>
        <v>#NUM!</v>
      </c>
      <c r="L102" s="7" t="e">
        <f t="shared" ca="1" si="12"/>
        <v>#NUM!</v>
      </c>
      <c r="M102" s="7" t="e">
        <f t="shared" ca="1" si="13"/>
        <v>#NUM!</v>
      </c>
      <c r="N102" s="7" t="e">
        <f t="shared" ca="1" si="14"/>
        <v>#NUM!</v>
      </c>
    </row>
    <row r="103" spans="2:14" x14ac:dyDescent="0.25">
      <c r="B103" s="7" t="e">
        <f t="shared" ca="1" si="15"/>
        <v>#NUM!</v>
      </c>
      <c r="C103" s="7" t="e">
        <f t="shared" ca="1" si="15"/>
        <v>#NUM!</v>
      </c>
      <c r="D103" s="7" t="e">
        <f t="shared" ca="1" si="15"/>
        <v>#NUM!</v>
      </c>
      <c r="E103" s="7" t="e">
        <f t="shared" ca="1" si="15"/>
        <v>#NUM!</v>
      </c>
      <c r="F103" s="7" t="e">
        <f t="shared" ca="1" si="15"/>
        <v>#NUM!</v>
      </c>
      <c r="G103" s="7" t="e">
        <f t="shared" ca="1" si="15"/>
        <v>#NUM!</v>
      </c>
      <c r="H103" s="7" t="e">
        <f t="shared" ca="1" si="15"/>
        <v>#NUM!</v>
      </c>
      <c r="I103" s="7" t="e">
        <f t="shared" ca="1" si="15"/>
        <v>#NUM!</v>
      </c>
      <c r="J103" s="7" t="e">
        <f t="shared" ca="1" si="15"/>
        <v>#NUM!</v>
      </c>
      <c r="K103" s="7" t="e">
        <f t="shared" ca="1" si="11"/>
        <v>#NUM!</v>
      </c>
      <c r="L103" s="7" t="e">
        <f t="shared" ca="1" si="12"/>
        <v>#NUM!</v>
      </c>
      <c r="M103" s="7" t="e">
        <f t="shared" ca="1" si="13"/>
        <v>#NUM!</v>
      </c>
      <c r="N103" s="7" t="e">
        <f t="shared" ca="1" si="14"/>
        <v>#NUM!</v>
      </c>
    </row>
    <row r="104" spans="2:14" x14ac:dyDescent="0.25">
      <c r="B104" s="7" t="e">
        <f t="shared" ca="1" si="15"/>
        <v>#NUM!</v>
      </c>
      <c r="C104" s="7" t="e">
        <f t="shared" ca="1" si="15"/>
        <v>#NUM!</v>
      </c>
      <c r="D104" s="7" t="e">
        <f t="shared" ca="1" si="15"/>
        <v>#NUM!</v>
      </c>
      <c r="E104" s="7" t="e">
        <f t="shared" ca="1" si="15"/>
        <v>#NUM!</v>
      </c>
      <c r="F104" s="7" t="e">
        <f t="shared" ca="1" si="15"/>
        <v>#NUM!</v>
      </c>
      <c r="G104" s="7" t="e">
        <f t="shared" ca="1" si="15"/>
        <v>#NUM!</v>
      </c>
      <c r="H104" s="7" t="e">
        <f t="shared" ca="1" si="15"/>
        <v>#NUM!</v>
      </c>
      <c r="I104" s="7" t="e">
        <f t="shared" ca="1" si="15"/>
        <v>#NUM!</v>
      </c>
      <c r="J104" s="7" t="e">
        <f t="shared" ca="1" si="15"/>
        <v>#NUM!</v>
      </c>
      <c r="K104" s="7" t="e">
        <f t="shared" ca="1" si="11"/>
        <v>#NUM!</v>
      </c>
      <c r="L104" s="7" t="e">
        <f t="shared" ca="1" si="12"/>
        <v>#NUM!</v>
      </c>
      <c r="M104" s="7" t="e">
        <f t="shared" ca="1" si="13"/>
        <v>#NUM!</v>
      </c>
      <c r="N104" s="7" t="e">
        <f t="shared" ca="1" si="14"/>
        <v>#NUM!</v>
      </c>
    </row>
    <row r="105" spans="2:14" x14ac:dyDescent="0.25">
      <c r="B105" s="7" t="e">
        <f t="shared" ca="1" si="15"/>
        <v>#NUM!</v>
      </c>
      <c r="C105" s="7" t="e">
        <f t="shared" ca="1" si="15"/>
        <v>#NUM!</v>
      </c>
      <c r="D105" s="7" t="e">
        <f t="shared" ca="1" si="15"/>
        <v>#NUM!</v>
      </c>
      <c r="E105" s="7" t="e">
        <f t="shared" ca="1" si="15"/>
        <v>#NUM!</v>
      </c>
      <c r="F105" s="7" t="e">
        <f t="shared" ca="1" si="15"/>
        <v>#NUM!</v>
      </c>
      <c r="G105" s="7" t="e">
        <f t="shared" ca="1" si="15"/>
        <v>#NUM!</v>
      </c>
      <c r="H105" s="7" t="e">
        <f t="shared" ca="1" si="15"/>
        <v>#NUM!</v>
      </c>
      <c r="I105" s="7" t="e">
        <f t="shared" ca="1" si="15"/>
        <v>#NUM!</v>
      </c>
      <c r="J105" s="7" t="e">
        <f t="shared" ca="1" si="15"/>
        <v>#NUM!</v>
      </c>
      <c r="K105" s="7" t="e">
        <f t="shared" ca="1" si="11"/>
        <v>#NUM!</v>
      </c>
      <c r="L105" s="7" t="e">
        <f t="shared" ca="1" si="12"/>
        <v>#NUM!</v>
      </c>
      <c r="M105" s="7" t="e">
        <f t="shared" ca="1" si="13"/>
        <v>#NUM!</v>
      </c>
      <c r="N105" s="7" t="e">
        <f t="shared" ca="1" si="14"/>
        <v>#NUM!</v>
      </c>
    </row>
    <row r="106" spans="2:14" x14ac:dyDescent="0.25">
      <c r="B106" s="7" t="e">
        <f t="shared" ca="1" si="15"/>
        <v>#NUM!</v>
      </c>
      <c r="C106" s="7" t="e">
        <f t="shared" ca="1" si="15"/>
        <v>#NUM!</v>
      </c>
      <c r="D106" s="7" t="e">
        <f t="shared" ca="1" si="15"/>
        <v>#NUM!</v>
      </c>
      <c r="E106" s="7" t="e">
        <f t="shared" ca="1" si="15"/>
        <v>#NUM!</v>
      </c>
      <c r="F106" s="7" t="e">
        <f t="shared" ca="1" si="15"/>
        <v>#NUM!</v>
      </c>
      <c r="G106" s="7" t="e">
        <f t="shared" ca="1" si="15"/>
        <v>#NUM!</v>
      </c>
      <c r="H106" s="7" t="e">
        <f t="shared" ca="1" si="15"/>
        <v>#NUM!</v>
      </c>
      <c r="I106" s="7" t="e">
        <f t="shared" ca="1" si="15"/>
        <v>#NUM!</v>
      </c>
      <c r="J106" s="7" t="e">
        <f t="shared" ca="1" si="15"/>
        <v>#NUM!</v>
      </c>
      <c r="K106" s="7" t="e">
        <f t="shared" ca="1" si="11"/>
        <v>#NUM!</v>
      </c>
      <c r="L106" s="7" t="e">
        <f t="shared" ca="1" si="12"/>
        <v>#NUM!</v>
      </c>
      <c r="M106" s="7" t="e">
        <f t="shared" ca="1" si="13"/>
        <v>#NUM!</v>
      </c>
      <c r="N106" s="7" t="e">
        <f t="shared" ca="1" si="14"/>
        <v>#NUM!</v>
      </c>
    </row>
    <row r="107" spans="2:14" x14ac:dyDescent="0.25">
      <c r="B107" s="7" t="e">
        <f t="shared" ca="1" si="15"/>
        <v>#NUM!</v>
      </c>
      <c r="C107" s="7" t="e">
        <f t="shared" ca="1" si="15"/>
        <v>#NUM!</v>
      </c>
      <c r="D107" s="7" t="e">
        <f t="shared" ca="1" si="15"/>
        <v>#NUM!</v>
      </c>
      <c r="E107" s="7" t="e">
        <f t="shared" ca="1" si="15"/>
        <v>#NUM!</v>
      </c>
      <c r="F107" s="7" t="e">
        <f t="shared" ca="1" si="15"/>
        <v>#NUM!</v>
      </c>
      <c r="G107" s="7" t="e">
        <f t="shared" ca="1" si="15"/>
        <v>#NUM!</v>
      </c>
      <c r="H107" s="7" t="e">
        <f t="shared" ca="1" si="15"/>
        <v>#NUM!</v>
      </c>
      <c r="I107" s="7" t="e">
        <f t="shared" ca="1" si="15"/>
        <v>#NUM!</v>
      </c>
      <c r="J107" s="7" t="e">
        <f t="shared" ca="1" si="15"/>
        <v>#NUM!</v>
      </c>
      <c r="K107" s="7" t="e">
        <f t="shared" ca="1" si="11"/>
        <v>#NUM!</v>
      </c>
      <c r="L107" s="7" t="e">
        <f t="shared" ca="1" si="12"/>
        <v>#NUM!</v>
      </c>
      <c r="M107" s="7" t="e">
        <f t="shared" ca="1" si="13"/>
        <v>#NUM!</v>
      </c>
      <c r="N107" s="7" t="e">
        <f t="shared" ca="1" si="14"/>
        <v>#NUM!</v>
      </c>
    </row>
    <row r="108" spans="2:14" x14ac:dyDescent="0.25">
      <c r="B108" s="7" t="e">
        <f t="shared" ca="1" si="15"/>
        <v>#NUM!</v>
      </c>
      <c r="C108" s="7" t="e">
        <f t="shared" ca="1" si="15"/>
        <v>#NUM!</v>
      </c>
      <c r="D108" s="7" t="e">
        <f t="shared" ca="1" si="15"/>
        <v>#NUM!</v>
      </c>
      <c r="E108" s="7" t="e">
        <f t="shared" ca="1" si="15"/>
        <v>#NUM!</v>
      </c>
      <c r="F108" s="7" t="e">
        <f t="shared" ca="1" si="15"/>
        <v>#NUM!</v>
      </c>
      <c r="G108" s="7" t="e">
        <f t="shared" ca="1" si="15"/>
        <v>#NUM!</v>
      </c>
      <c r="H108" s="7" t="e">
        <f t="shared" ca="1" si="15"/>
        <v>#NUM!</v>
      </c>
      <c r="I108" s="7" t="e">
        <f t="shared" ca="1" si="15"/>
        <v>#NUM!</v>
      </c>
      <c r="J108" s="7" t="e">
        <f t="shared" ca="1" si="15"/>
        <v>#NUM!</v>
      </c>
      <c r="K108" s="7" t="e">
        <f t="shared" ca="1" si="11"/>
        <v>#NUM!</v>
      </c>
      <c r="L108" s="7" t="e">
        <f t="shared" ca="1" si="12"/>
        <v>#NUM!</v>
      </c>
      <c r="M108" s="7" t="e">
        <f t="shared" ca="1" si="13"/>
        <v>#NUM!</v>
      </c>
      <c r="N108" s="7" t="e">
        <f t="shared" ca="1" si="14"/>
        <v>#NUM!</v>
      </c>
    </row>
    <row r="109" spans="2:14" x14ac:dyDescent="0.25">
      <c r="B109" s="7" t="e">
        <f t="shared" ca="1" si="15"/>
        <v>#NUM!</v>
      </c>
      <c r="C109" s="7" t="e">
        <f t="shared" ca="1" si="15"/>
        <v>#NUM!</v>
      </c>
      <c r="D109" s="7" t="e">
        <f t="shared" ca="1" si="15"/>
        <v>#NUM!</v>
      </c>
      <c r="E109" s="7" t="e">
        <f t="shared" ca="1" si="15"/>
        <v>#NUM!</v>
      </c>
      <c r="F109" s="7" t="e">
        <f t="shared" ca="1" si="15"/>
        <v>#NUM!</v>
      </c>
      <c r="G109" s="7" t="e">
        <f t="shared" ca="1" si="15"/>
        <v>#NUM!</v>
      </c>
      <c r="H109" s="7" t="e">
        <f t="shared" ca="1" si="15"/>
        <v>#NUM!</v>
      </c>
      <c r="I109" s="7" t="e">
        <f t="shared" ca="1" si="15"/>
        <v>#NUM!</v>
      </c>
      <c r="J109" s="7" t="e">
        <f t="shared" ca="1" si="15"/>
        <v>#NUM!</v>
      </c>
      <c r="K109" s="7" t="e">
        <f t="shared" ca="1" si="11"/>
        <v>#NUM!</v>
      </c>
      <c r="L109" s="7" t="e">
        <f t="shared" ca="1" si="12"/>
        <v>#NUM!</v>
      </c>
      <c r="M109" s="7" t="e">
        <f t="shared" ca="1" si="13"/>
        <v>#NUM!</v>
      </c>
      <c r="N109" s="7" t="e">
        <f t="shared" ca="1" si="14"/>
        <v>#NUM!</v>
      </c>
    </row>
    <row r="110" spans="2:14" x14ac:dyDescent="0.25">
      <c r="B110" s="7" t="e">
        <f t="shared" ca="1" si="15"/>
        <v>#NUM!</v>
      </c>
      <c r="C110" s="7" t="e">
        <f t="shared" ca="1" si="15"/>
        <v>#NUM!</v>
      </c>
      <c r="D110" s="7" t="e">
        <f t="shared" ca="1" si="15"/>
        <v>#NUM!</v>
      </c>
      <c r="E110" s="7" t="e">
        <f t="shared" ca="1" si="15"/>
        <v>#NUM!</v>
      </c>
      <c r="F110" s="7" t="e">
        <f t="shared" ca="1" si="15"/>
        <v>#NUM!</v>
      </c>
      <c r="G110" s="7" t="e">
        <f t="shared" ca="1" si="15"/>
        <v>#NUM!</v>
      </c>
      <c r="H110" s="7" t="e">
        <f t="shared" ca="1" si="15"/>
        <v>#NUM!</v>
      </c>
      <c r="I110" s="7" t="e">
        <f t="shared" ca="1" si="15"/>
        <v>#NUM!</v>
      </c>
      <c r="J110" s="7" t="e">
        <f t="shared" ca="1" si="15"/>
        <v>#NUM!</v>
      </c>
      <c r="K110" s="7" t="e">
        <f t="shared" ca="1" si="11"/>
        <v>#NUM!</v>
      </c>
      <c r="L110" s="7" t="e">
        <f t="shared" ca="1" si="12"/>
        <v>#NUM!</v>
      </c>
      <c r="M110" s="7" t="e">
        <f t="shared" ca="1" si="13"/>
        <v>#NUM!</v>
      </c>
      <c r="N110" s="7" t="e">
        <f t="shared" ca="1" si="14"/>
        <v>#NUM!</v>
      </c>
    </row>
    <row r="111" spans="2:14" x14ac:dyDescent="0.25">
      <c r="B111" s="7" t="e">
        <f t="shared" ca="1" si="15"/>
        <v>#NUM!</v>
      </c>
      <c r="C111" s="7" t="e">
        <f t="shared" ca="1" si="15"/>
        <v>#NUM!</v>
      </c>
      <c r="D111" s="7" t="e">
        <f t="shared" ca="1" si="15"/>
        <v>#NUM!</v>
      </c>
      <c r="E111" s="7" t="e">
        <f t="shared" ca="1" si="15"/>
        <v>#NUM!</v>
      </c>
      <c r="F111" s="7" t="e">
        <f t="shared" ca="1" si="15"/>
        <v>#NUM!</v>
      </c>
      <c r="G111" s="7" t="e">
        <f t="shared" ca="1" si="15"/>
        <v>#NUM!</v>
      </c>
      <c r="H111" s="7" t="e">
        <f t="shared" ca="1" si="15"/>
        <v>#NUM!</v>
      </c>
      <c r="I111" s="7" t="e">
        <f t="shared" ca="1" si="15"/>
        <v>#NUM!</v>
      </c>
      <c r="J111" s="7" t="e">
        <f t="shared" ca="1" si="15"/>
        <v>#NUM!</v>
      </c>
      <c r="K111" s="7" t="e">
        <f t="shared" ca="1" si="11"/>
        <v>#NUM!</v>
      </c>
      <c r="L111" s="7" t="e">
        <f t="shared" ca="1" si="12"/>
        <v>#NUM!</v>
      </c>
      <c r="M111" s="7" t="e">
        <f t="shared" ca="1" si="13"/>
        <v>#NUM!</v>
      </c>
      <c r="N111" s="7" t="e">
        <f t="shared" ca="1" si="14"/>
        <v>#NUM!</v>
      </c>
    </row>
    <row r="112" spans="2:14" x14ac:dyDescent="0.25">
      <c r="B112" s="7" t="e">
        <f t="shared" ref="B112:J121" ca="1" si="16">NORMINV(RAND(), $G$7, $G$13)</f>
        <v>#NUM!</v>
      </c>
      <c r="C112" s="7" t="e">
        <f t="shared" ca="1" si="16"/>
        <v>#NUM!</v>
      </c>
      <c r="D112" s="7" t="e">
        <f t="shared" ca="1" si="16"/>
        <v>#NUM!</v>
      </c>
      <c r="E112" s="7" t="e">
        <f t="shared" ca="1" si="16"/>
        <v>#NUM!</v>
      </c>
      <c r="F112" s="7" t="e">
        <f t="shared" ca="1" si="16"/>
        <v>#NUM!</v>
      </c>
      <c r="G112" s="7" t="e">
        <f t="shared" ca="1" si="16"/>
        <v>#NUM!</v>
      </c>
      <c r="H112" s="7" t="e">
        <f t="shared" ca="1" si="16"/>
        <v>#NUM!</v>
      </c>
      <c r="I112" s="7" t="e">
        <f t="shared" ca="1" si="16"/>
        <v>#NUM!</v>
      </c>
      <c r="J112" s="7" t="e">
        <f t="shared" ca="1" si="16"/>
        <v>#NUM!</v>
      </c>
      <c r="K112" s="7" t="e">
        <f t="shared" ca="1" si="11"/>
        <v>#NUM!</v>
      </c>
      <c r="L112" s="7" t="e">
        <f t="shared" ca="1" si="12"/>
        <v>#NUM!</v>
      </c>
      <c r="M112" s="7" t="e">
        <f t="shared" ca="1" si="13"/>
        <v>#NUM!</v>
      </c>
      <c r="N112" s="7" t="e">
        <f t="shared" ca="1" si="14"/>
        <v>#NUM!</v>
      </c>
    </row>
    <row r="113" spans="2:14" x14ac:dyDescent="0.25">
      <c r="B113" s="7" t="e">
        <f t="shared" ca="1" si="16"/>
        <v>#NUM!</v>
      </c>
      <c r="C113" s="7" t="e">
        <f t="shared" ca="1" si="16"/>
        <v>#NUM!</v>
      </c>
      <c r="D113" s="7" t="e">
        <f t="shared" ca="1" si="16"/>
        <v>#NUM!</v>
      </c>
      <c r="E113" s="7" t="e">
        <f t="shared" ca="1" si="16"/>
        <v>#NUM!</v>
      </c>
      <c r="F113" s="7" t="e">
        <f t="shared" ca="1" si="16"/>
        <v>#NUM!</v>
      </c>
      <c r="G113" s="7" t="e">
        <f t="shared" ca="1" si="16"/>
        <v>#NUM!</v>
      </c>
      <c r="H113" s="7" t="e">
        <f t="shared" ca="1" si="16"/>
        <v>#NUM!</v>
      </c>
      <c r="I113" s="7" t="e">
        <f t="shared" ca="1" si="16"/>
        <v>#NUM!</v>
      </c>
      <c r="J113" s="7" t="e">
        <f t="shared" ca="1" si="16"/>
        <v>#NUM!</v>
      </c>
      <c r="K113" s="7" t="e">
        <f t="shared" ca="1" si="11"/>
        <v>#NUM!</v>
      </c>
      <c r="L113" s="7" t="e">
        <f t="shared" ca="1" si="12"/>
        <v>#NUM!</v>
      </c>
      <c r="M113" s="7" t="e">
        <f t="shared" ca="1" si="13"/>
        <v>#NUM!</v>
      </c>
      <c r="N113" s="7" t="e">
        <f t="shared" ca="1" si="14"/>
        <v>#NUM!</v>
      </c>
    </row>
    <row r="114" spans="2:14" x14ac:dyDescent="0.25">
      <c r="B114" s="7" t="e">
        <f t="shared" ca="1" si="16"/>
        <v>#NUM!</v>
      </c>
      <c r="C114" s="7" t="e">
        <f t="shared" ca="1" si="16"/>
        <v>#NUM!</v>
      </c>
      <c r="D114" s="7" t="e">
        <f t="shared" ca="1" si="16"/>
        <v>#NUM!</v>
      </c>
      <c r="E114" s="7" t="e">
        <f t="shared" ca="1" si="16"/>
        <v>#NUM!</v>
      </c>
      <c r="F114" s="7" t="e">
        <f t="shared" ca="1" si="16"/>
        <v>#NUM!</v>
      </c>
      <c r="G114" s="7" t="e">
        <f t="shared" ca="1" si="16"/>
        <v>#NUM!</v>
      </c>
      <c r="H114" s="7" t="e">
        <f t="shared" ca="1" si="16"/>
        <v>#NUM!</v>
      </c>
      <c r="I114" s="7" t="e">
        <f t="shared" ca="1" si="16"/>
        <v>#NUM!</v>
      </c>
      <c r="J114" s="7" t="e">
        <f t="shared" ca="1" si="16"/>
        <v>#NUM!</v>
      </c>
      <c r="K114" s="7" t="e">
        <f t="shared" ca="1" si="11"/>
        <v>#NUM!</v>
      </c>
      <c r="L114" s="7" t="e">
        <f t="shared" ca="1" si="12"/>
        <v>#NUM!</v>
      </c>
      <c r="M114" s="7" t="e">
        <f t="shared" ca="1" si="13"/>
        <v>#NUM!</v>
      </c>
      <c r="N114" s="7" t="e">
        <f t="shared" ca="1" si="14"/>
        <v>#NUM!</v>
      </c>
    </row>
    <row r="115" spans="2:14" x14ac:dyDescent="0.25">
      <c r="B115" s="7" t="e">
        <f t="shared" ca="1" si="16"/>
        <v>#NUM!</v>
      </c>
      <c r="C115" s="7" t="e">
        <f t="shared" ca="1" si="16"/>
        <v>#NUM!</v>
      </c>
      <c r="D115" s="7" t="e">
        <f t="shared" ca="1" si="16"/>
        <v>#NUM!</v>
      </c>
      <c r="E115" s="7" t="e">
        <f t="shared" ca="1" si="16"/>
        <v>#NUM!</v>
      </c>
      <c r="F115" s="7" t="e">
        <f t="shared" ca="1" si="16"/>
        <v>#NUM!</v>
      </c>
      <c r="G115" s="7" t="e">
        <f t="shared" ca="1" si="16"/>
        <v>#NUM!</v>
      </c>
      <c r="H115" s="7" t="e">
        <f t="shared" ca="1" si="16"/>
        <v>#NUM!</v>
      </c>
      <c r="I115" s="7" t="e">
        <f t="shared" ca="1" si="16"/>
        <v>#NUM!</v>
      </c>
      <c r="J115" s="7" t="e">
        <f t="shared" ca="1" si="16"/>
        <v>#NUM!</v>
      </c>
      <c r="K115" s="7" t="e">
        <f t="shared" ca="1" si="11"/>
        <v>#NUM!</v>
      </c>
      <c r="L115" s="7" t="e">
        <f t="shared" ca="1" si="12"/>
        <v>#NUM!</v>
      </c>
      <c r="M115" s="7" t="e">
        <f t="shared" ca="1" si="13"/>
        <v>#NUM!</v>
      </c>
      <c r="N115" s="7" t="e">
        <f t="shared" ca="1" si="14"/>
        <v>#NUM!</v>
      </c>
    </row>
    <row r="116" spans="2:14" x14ac:dyDescent="0.25">
      <c r="B116" s="7" t="e">
        <f t="shared" ca="1" si="16"/>
        <v>#NUM!</v>
      </c>
      <c r="C116" s="7" t="e">
        <f t="shared" ca="1" si="16"/>
        <v>#NUM!</v>
      </c>
      <c r="D116" s="7" t="e">
        <f t="shared" ca="1" si="16"/>
        <v>#NUM!</v>
      </c>
      <c r="E116" s="7" t="e">
        <f t="shared" ca="1" si="16"/>
        <v>#NUM!</v>
      </c>
      <c r="F116" s="7" t="e">
        <f t="shared" ca="1" si="16"/>
        <v>#NUM!</v>
      </c>
      <c r="G116" s="7" t="e">
        <f t="shared" ca="1" si="16"/>
        <v>#NUM!</v>
      </c>
      <c r="H116" s="7" t="e">
        <f t="shared" ca="1" si="16"/>
        <v>#NUM!</v>
      </c>
      <c r="I116" s="7" t="e">
        <f t="shared" ca="1" si="16"/>
        <v>#NUM!</v>
      </c>
      <c r="J116" s="7" t="e">
        <f t="shared" ca="1" si="16"/>
        <v>#NUM!</v>
      </c>
      <c r="K116" s="7" t="e">
        <f t="shared" ca="1" si="11"/>
        <v>#NUM!</v>
      </c>
      <c r="L116" s="7" t="e">
        <f t="shared" ca="1" si="12"/>
        <v>#NUM!</v>
      </c>
      <c r="M116" s="7" t="e">
        <f t="shared" ca="1" si="13"/>
        <v>#NUM!</v>
      </c>
      <c r="N116" s="7" t="e">
        <f t="shared" ca="1" si="14"/>
        <v>#NUM!</v>
      </c>
    </row>
    <row r="117" spans="2:14" x14ac:dyDescent="0.25">
      <c r="B117" s="7" t="e">
        <f t="shared" ca="1" si="16"/>
        <v>#NUM!</v>
      </c>
      <c r="C117" s="7" t="e">
        <f t="shared" ca="1" si="16"/>
        <v>#NUM!</v>
      </c>
      <c r="D117" s="7" t="e">
        <f t="shared" ca="1" si="16"/>
        <v>#NUM!</v>
      </c>
      <c r="E117" s="7" t="e">
        <f t="shared" ca="1" si="16"/>
        <v>#NUM!</v>
      </c>
      <c r="F117" s="7" t="e">
        <f t="shared" ca="1" si="16"/>
        <v>#NUM!</v>
      </c>
      <c r="G117" s="7" t="e">
        <f t="shared" ca="1" si="16"/>
        <v>#NUM!</v>
      </c>
      <c r="H117" s="7" t="e">
        <f t="shared" ca="1" si="16"/>
        <v>#NUM!</v>
      </c>
      <c r="I117" s="7" t="e">
        <f t="shared" ca="1" si="16"/>
        <v>#NUM!</v>
      </c>
      <c r="J117" s="7" t="e">
        <f t="shared" ca="1" si="16"/>
        <v>#NUM!</v>
      </c>
      <c r="K117" s="7" t="e">
        <f t="shared" ca="1" si="11"/>
        <v>#NUM!</v>
      </c>
      <c r="L117" s="7" t="e">
        <f t="shared" ca="1" si="12"/>
        <v>#NUM!</v>
      </c>
      <c r="M117" s="7" t="e">
        <f t="shared" ca="1" si="13"/>
        <v>#NUM!</v>
      </c>
      <c r="N117" s="7" t="e">
        <f t="shared" ca="1" si="14"/>
        <v>#NUM!</v>
      </c>
    </row>
    <row r="118" spans="2:14" x14ac:dyDescent="0.25">
      <c r="B118" s="7" t="e">
        <f t="shared" ca="1" si="16"/>
        <v>#NUM!</v>
      </c>
      <c r="C118" s="7" t="e">
        <f t="shared" ca="1" si="16"/>
        <v>#NUM!</v>
      </c>
      <c r="D118" s="7" t="e">
        <f t="shared" ca="1" si="16"/>
        <v>#NUM!</v>
      </c>
      <c r="E118" s="7" t="e">
        <f t="shared" ca="1" si="16"/>
        <v>#NUM!</v>
      </c>
      <c r="F118" s="7" t="e">
        <f t="shared" ca="1" si="16"/>
        <v>#NUM!</v>
      </c>
      <c r="G118" s="7" t="e">
        <f t="shared" ca="1" si="16"/>
        <v>#NUM!</v>
      </c>
      <c r="H118" s="7" t="e">
        <f t="shared" ca="1" si="16"/>
        <v>#NUM!</v>
      </c>
      <c r="I118" s="7" t="e">
        <f t="shared" ca="1" si="16"/>
        <v>#NUM!</v>
      </c>
      <c r="J118" s="7" t="e">
        <f t="shared" ca="1" si="16"/>
        <v>#NUM!</v>
      </c>
      <c r="K118" s="7" t="e">
        <f t="shared" ca="1" si="11"/>
        <v>#NUM!</v>
      </c>
      <c r="L118" s="7" t="e">
        <f t="shared" ca="1" si="12"/>
        <v>#NUM!</v>
      </c>
      <c r="M118" s="7" t="e">
        <f t="shared" ca="1" si="13"/>
        <v>#NUM!</v>
      </c>
      <c r="N118" s="7" t="e">
        <f t="shared" ca="1" si="14"/>
        <v>#NUM!</v>
      </c>
    </row>
    <row r="119" spans="2:14" x14ac:dyDescent="0.25">
      <c r="B119" s="7" t="e">
        <f t="shared" ca="1" si="16"/>
        <v>#NUM!</v>
      </c>
      <c r="C119" s="7" t="e">
        <f t="shared" ca="1" si="16"/>
        <v>#NUM!</v>
      </c>
      <c r="D119" s="7" t="e">
        <f t="shared" ca="1" si="16"/>
        <v>#NUM!</v>
      </c>
      <c r="E119" s="7" t="e">
        <f t="shared" ca="1" si="16"/>
        <v>#NUM!</v>
      </c>
      <c r="F119" s="7" t="e">
        <f t="shared" ca="1" si="16"/>
        <v>#NUM!</v>
      </c>
      <c r="G119" s="7" t="e">
        <f t="shared" ca="1" si="16"/>
        <v>#NUM!</v>
      </c>
      <c r="H119" s="7" t="e">
        <f t="shared" ca="1" si="16"/>
        <v>#NUM!</v>
      </c>
      <c r="I119" s="7" t="e">
        <f t="shared" ca="1" si="16"/>
        <v>#NUM!</v>
      </c>
      <c r="J119" s="7" t="e">
        <f t="shared" ca="1" si="16"/>
        <v>#NUM!</v>
      </c>
      <c r="K119" s="7" t="e">
        <f t="shared" ca="1" si="11"/>
        <v>#NUM!</v>
      </c>
      <c r="L119" s="7" t="e">
        <f t="shared" ca="1" si="12"/>
        <v>#NUM!</v>
      </c>
      <c r="M119" s="7" t="e">
        <f t="shared" ca="1" si="13"/>
        <v>#NUM!</v>
      </c>
      <c r="N119" s="7" t="e">
        <f t="shared" ca="1" si="14"/>
        <v>#NUM!</v>
      </c>
    </row>
    <row r="120" spans="2:14" x14ac:dyDescent="0.25">
      <c r="B120" s="7" t="e">
        <f t="shared" ca="1" si="16"/>
        <v>#NUM!</v>
      </c>
      <c r="C120" s="7" t="e">
        <f t="shared" ca="1" si="16"/>
        <v>#NUM!</v>
      </c>
      <c r="D120" s="7" t="e">
        <f t="shared" ca="1" si="16"/>
        <v>#NUM!</v>
      </c>
      <c r="E120" s="7" t="e">
        <f t="shared" ca="1" si="16"/>
        <v>#NUM!</v>
      </c>
      <c r="F120" s="7" t="e">
        <f t="shared" ca="1" si="16"/>
        <v>#NUM!</v>
      </c>
      <c r="G120" s="7" t="e">
        <f t="shared" ca="1" si="16"/>
        <v>#NUM!</v>
      </c>
      <c r="H120" s="7" t="e">
        <f t="shared" ca="1" si="16"/>
        <v>#NUM!</v>
      </c>
      <c r="I120" s="7" t="e">
        <f t="shared" ca="1" si="16"/>
        <v>#NUM!</v>
      </c>
      <c r="J120" s="7" t="e">
        <f t="shared" ca="1" si="16"/>
        <v>#NUM!</v>
      </c>
      <c r="K120" s="7" t="e">
        <f t="shared" ca="1" si="11"/>
        <v>#NUM!</v>
      </c>
      <c r="L120" s="7" t="e">
        <f t="shared" ca="1" si="12"/>
        <v>#NUM!</v>
      </c>
      <c r="M120" s="7" t="e">
        <f t="shared" ca="1" si="13"/>
        <v>#NUM!</v>
      </c>
      <c r="N120" s="7" t="e">
        <f t="shared" ca="1" si="14"/>
        <v>#NUM!</v>
      </c>
    </row>
    <row r="121" spans="2:14" x14ac:dyDescent="0.25">
      <c r="B121" s="7" t="e">
        <f t="shared" ca="1" si="16"/>
        <v>#NUM!</v>
      </c>
      <c r="C121" s="7" t="e">
        <f t="shared" ca="1" si="16"/>
        <v>#NUM!</v>
      </c>
      <c r="D121" s="7" t="e">
        <f t="shared" ca="1" si="16"/>
        <v>#NUM!</v>
      </c>
      <c r="E121" s="7" t="e">
        <f t="shared" ca="1" si="16"/>
        <v>#NUM!</v>
      </c>
      <c r="F121" s="7" t="e">
        <f t="shared" ca="1" si="16"/>
        <v>#NUM!</v>
      </c>
      <c r="G121" s="7" t="e">
        <f t="shared" ca="1" si="16"/>
        <v>#NUM!</v>
      </c>
      <c r="H121" s="7" t="e">
        <f t="shared" ca="1" si="16"/>
        <v>#NUM!</v>
      </c>
      <c r="I121" s="7" t="e">
        <f t="shared" ca="1" si="16"/>
        <v>#NUM!</v>
      </c>
      <c r="J121" s="7" t="e">
        <f t="shared" ca="1" si="16"/>
        <v>#NUM!</v>
      </c>
      <c r="K121" s="7" t="e">
        <f t="shared" ca="1" si="11"/>
        <v>#NUM!</v>
      </c>
      <c r="L121" s="7" t="e">
        <f t="shared" ca="1" si="12"/>
        <v>#NUM!</v>
      </c>
      <c r="M121" s="7" t="e">
        <f t="shared" ca="1" si="13"/>
        <v>#NUM!</v>
      </c>
      <c r="N121" s="7" t="e">
        <f t="shared" ca="1" si="14"/>
        <v>#NUM!</v>
      </c>
    </row>
    <row r="122" spans="2:14" x14ac:dyDescent="0.25">
      <c r="B122" s="7" t="e">
        <f t="shared" ref="B122:J131" ca="1" si="17">NORMINV(RAND(), $G$7, $G$13)</f>
        <v>#NUM!</v>
      </c>
      <c r="C122" s="7" t="e">
        <f t="shared" ca="1" si="17"/>
        <v>#NUM!</v>
      </c>
      <c r="D122" s="7" t="e">
        <f t="shared" ca="1" si="17"/>
        <v>#NUM!</v>
      </c>
      <c r="E122" s="7" t="e">
        <f t="shared" ca="1" si="17"/>
        <v>#NUM!</v>
      </c>
      <c r="F122" s="7" t="e">
        <f t="shared" ca="1" si="17"/>
        <v>#NUM!</v>
      </c>
      <c r="G122" s="7" t="e">
        <f t="shared" ca="1" si="17"/>
        <v>#NUM!</v>
      </c>
      <c r="H122" s="7" t="e">
        <f t="shared" ca="1" si="17"/>
        <v>#NUM!</v>
      </c>
      <c r="I122" s="7" t="e">
        <f t="shared" ca="1" si="17"/>
        <v>#NUM!</v>
      </c>
      <c r="J122" s="7" t="e">
        <f t="shared" ca="1" si="17"/>
        <v>#NUM!</v>
      </c>
      <c r="K122" s="7" t="e">
        <f t="shared" ca="1" si="11"/>
        <v>#NUM!</v>
      </c>
      <c r="L122" s="7" t="e">
        <f t="shared" ca="1" si="12"/>
        <v>#NUM!</v>
      </c>
      <c r="M122" s="7" t="e">
        <f t="shared" ca="1" si="13"/>
        <v>#NUM!</v>
      </c>
      <c r="N122" s="7" t="e">
        <f t="shared" ca="1" si="14"/>
        <v>#NUM!</v>
      </c>
    </row>
    <row r="123" spans="2:14" x14ac:dyDescent="0.25">
      <c r="B123" s="7" t="e">
        <f t="shared" ca="1" si="17"/>
        <v>#NUM!</v>
      </c>
      <c r="C123" s="7" t="e">
        <f t="shared" ca="1" si="17"/>
        <v>#NUM!</v>
      </c>
      <c r="D123" s="7" t="e">
        <f t="shared" ca="1" si="17"/>
        <v>#NUM!</v>
      </c>
      <c r="E123" s="7" t="e">
        <f t="shared" ca="1" si="17"/>
        <v>#NUM!</v>
      </c>
      <c r="F123" s="7" t="e">
        <f t="shared" ca="1" si="17"/>
        <v>#NUM!</v>
      </c>
      <c r="G123" s="7" t="e">
        <f t="shared" ca="1" si="17"/>
        <v>#NUM!</v>
      </c>
      <c r="H123" s="7" t="e">
        <f t="shared" ca="1" si="17"/>
        <v>#NUM!</v>
      </c>
      <c r="I123" s="7" t="e">
        <f t="shared" ca="1" si="17"/>
        <v>#NUM!</v>
      </c>
      <c r="J123" s="7" t="e">
        <f t="shared" ca="1" si="17"/>
        <v>#NUM!</v>
      </c>
      <c r="K123" s="7" t="e">
        <f t="shared" ca="1" si="11"/>
        <v>#NUM!</v>
      </c>
      <c r="L123" s="7" t="e">
        <f t="shared" ca="1" si="12"/>
        <v>#NUM!</v>
      </c>
      <c r="M123" s="7" t="e">
        <f t="shared" ca="1" si="13"/>
        <v>#NUM!</v>
      </c>
      <c r="N123" s="7" t="e">
        <f t="shared" ca="1" si="14"/>
        <v>#NUM!</v>
      </c>
    </row>
    <row r="124" spans="2:14" x14ac:dyDescent="0.25">
      <c r="B124" s="7" t="e">
        <f t="shared" ca="1" si="17"/>
        <v>#NUM!</v>
      </c>
      <c r="C124" s="7" t="e">
        <f t="shared" ca="1" si="17"/>
        <v>#NUM!</v>
      </c>
      <c r="D124" s="7" t="e">
        <f t="shared" ca="1" si="17"/>
        <v>#NUM!</v>
      </c>
      <c r="E124" s="7" t="e">
        <f t="shared" ca="1" si="17"/>
        <v>#NUM!</v>
      </c>
      <c r="F124" s="7" t="e">
        <f t="shared" ca="1" si="17"/>
        <v>#NUM!</v>
      </c>
      <c r="G124" s="7" t="e">
        <f t="shared" ca="1" si="17"/>
        <v>#NUM!</v>
      </c>
      <c r="H124" s="7" t="e">
        <f t="shared" ca="1" si="17"/>
        <v>#NUM!</v>
      </c>
      <c r="I124" s="7" t="e">
        <f t="shared" ca="1" si="17"/>
        <v>#NUM!</v>
      </c>
      <c r="J124" s="7" t="e">
        <f t="shared" ca="1" si="17"/>
        <v>#NUM!</v>
      </c>
      <c r="K124" s="7" t="e">
        <f t="shared" ca="1" si="11"/>
        <v>#NUM!</v>
      </c>
      <c r="L124" s="7" t="e">
        <f t="shared" ca="1" si="12"/>
        <v>#NUM!</v>
      </c>
      <c r="M124" s="7" t="e">
        <f t="shared" ca="1" si="13"/>
        <v>#NUM!</v>
      </c>
      <c r="N124" s="7" t="e">
        <f t="shared" ca="1" si="14"/>
        <v>#NUM!</v>
      </c>
    </row>
    <row r="125" spans="2:14" x14ac:dyDescent="0.25">
      <c r="B125" s="7" t="e">
        <f t="shared" ca="1" si="17"/>
        <v>#NUM!</v>
      </c>
      <c r="C125" s="7" t="e">
        <f t="shared" ca="1" si="17"/>
        <v>#NUM!</v>
      </c>
      <c r="D125" s="7" t="e">
        <f t="shared" ca="1" si="17"/>
        <v>#NUM!</v>
      </c>
      <c r="E125" s="7" t="e">
        <f t="shared" ca="1" si="17"/>
        <v>#NUM!</v>
      </c>
      <c r="F125" s="7" t="e">
        <f t="shared" ca="1" si="17"/>
        <v>#NUM!</v>
      </c>
      <c r="G125" s="7" t="e">
        <f t="shared" ca="1" si="17"/>
        <v>#NUM!</v>
      </c>
      <c r="H125" s="7" t="e">
        <f t="shared" ca="1" si="17"/>
        <v>#NUM!</v>
      </c>
      <c r="I125" s="7" t="e">
        <f t="shared" ca="1" si="17"/>
        <v>#NUM!</v>
      </c>
      <c r="J125" s="7" t="e">
        <f t="shared" ca="1" si="17"/>
        <v>#NUM!</v>
      </c>
      <c r="K125" s="7" t="e">
        <f t="shared" ca="1" si="11"/>
        <v>#NUM!</v>
      </c>
      <c r="L125" s="7" t="e">
        <f t="shared" ca="1" si="12"/>
        <v>#NUM!</v>
      </c>
      <c r="M125" s="7" t="e">
        <f t="shared" ca="1" si="13"/>
        <v>#NUM!</v>
      </c>
      <c r="N125" s="7" t="e">
        <f t="shared" ca="1" si="14"/>
        <v>#NUM!</v>
      </c>
    </row>
    <row r="126" spans="2:14" x14ac:dyDescent="0.25">
      <c r="B126" s="7" t="e">
        <f t="shared" ca="1" si="17"/>
        <v>#NUM!</v>
      </c>
      <c r="C126" s="7" t="e">
        <f t="shared" ca="1" si="17"/>
        <v>#NUM!</v>
      </c>
      <c r="D126" s="7" t="e">
        <f t="shared" ca="1" si="17"/>
        <v>#NUM!</v>
      </c>
      <c r="E126" s="7" t="e">
        <f t="shared" ca="1" si="17"/>
        <v>#NUM!</v>
      </c>
      <c r="F126" s="7" t="e">
        <f t="shared" ca="1" si="17"/>
        <v>#NUM!</v>
      </c>
      <c r="G126" s="7" t="e">
        <f t="shared" ca="1" si="17"/>
        <v>#NUM!</v>
      </c>
      <c r="H126" s="7" t="e">
        <f t="shared" ca="1" si="17"/>
        <v>#NUM!</v>
      </c>
      <c r="I126" s="7" t="e">
        <f t="shared" ca="1" si="17"/>
        <v>#NUM!</v>
      </c>
      <c r="J126" s="7" t="e">
        <f t="shared" ca="1" si="17"/>
        <v>#NUM!</v>
      </c>
      <c r="K126" s="7" t="e">
        <f t="shared" ca="1" si="11"/>
        <v>#NUM!</v>
      </c>
      <c r="L126" s="7" t="e">
        <f t="shared" ca="1" si="12"/>
        <v>#NUM!</v>
      </c>
      <c r="M126" s="7" t="e">
        <f t="shared" ca="1" si="13"/>
        <v>#NUM!</v>
      </c>
      <c r="N126" s="7" t="e">
        <f t="shared" ca="1" si="14"/>
        <v>#NUM!</v>
      </c>
    </row>
    <row r="127" spans="2:14" x14ac:dyDescent="0.25">
      <c r="B127" s="7" t="e">
        <f t="shared" ca="1" si="17"/>
        <v>#NUM!</v>
      </c>
      <c r="C127" s="7" t="e">
        <f t="shared" ca="1" si="17"/>
        <v>#NUM!</v>
      </c>
      <c r="D127" s="7" t="e">
        <f t="shared" ca="1" si="17"/>
        <v>#NUM!</v>
      </c>
      <c r="E127" s="7" t="e">
        <f t="shared" ca="1" si="17"/>
        <v>#NUM!</v>
      </c>
      <c r="F127" s="7" t="e">
        <f t="shared" ca="1" si="17"/>
        <v>#NUM!</v>
      </c>
      <c r="G127" s="7" t="e">
        <f t="shared" ca="1" si="17"/>
        <v>#NUM!</v>
      </c>
      <c r="H127" s="7" t="e">
        <f t="shared" ca="1" si="17"/>
        <v>#NUM!</v>
      </c>
      <c r="I127" s="7" t="e">
        <f t="shared" ca="1" si="17"/>
        <v>#NUM!</v>
      </c>
      <c r="J127" s="7" t="e">
        <f t="shared" ca="1" si="17"/>
        <v>#NUM!</v>
      </c>
      <c r="K127" s="7" t="e">
        <f t="shared" ca="1" si="11"/>
        <v>#NUM!</v>
      </c>
      <c r="L127" s="7" t="e">
        <f t="shared" ca="1" si="12"/>
        <v>#NUM!</v>
      </c>
      <c r="M127" s="7" t="e">
        <f t="shared" ca="1" si="13"/>
        <v>#NUM!</v>
      </c>
      <c r="N127" s="7" t="e">
        <f t="shared" ca="1" si="14"/>
        <v>#NUM!</v>
      </c>
    </row>
    <row r="128" spans="2:14" x14ac:dyDescent="0.25">
      <c r="B128" s="7" t="e">
        <f t="shared" ca="1" si="17"/>
        <v>#NUM!</v>
      </c>
      <c r="C128" s="7" t="e">
        <f t="shared" ca="1" si="17"/>
        <v>#NUM!</v>
      </c>
      <c r="D128" s="7" t="e">
        <f t="shared" ca="1" si="17"/>
        <v>#NUM!</v>
      </c>
      <c r="E128" s="7" t="e">
        <f t="shared" ca="1" si="17"/>
        <v>#NUM!</v>
      </c>
      <c r="F128" s="7" t="e">
        <f t="shared" ca="1" si="17"/>
        <v>#NUM!</v>
      </c>
      <c r="G128" s="7" t="e">
        <f t="shared" ca="1" si="17"/>
        <v>#NUM!</v>
      </c>
      <c r="H128" s="7" t="e">
        <f t="shared" ca="1" si="17"/>
        <v>#NUM!</v>
      </c>
      <c r="I128" s="7" t="e">
        <f t="shared" ca="1" si="17"/>
        <v>#NUM!</v>
      </c>
      <c r="J128" s="7" t="e">
        <f t="shared" ca="1" si="17"/>
        <v>#NUM!</v>
      </c>
      <c r="K128" s="7" t="e">
        <f t="shared" ca="1" si="11"/>
        <v>#NUM!</v>
      </c>
      <c r="L128" s="7" t="e">
        <f t="shared" ca="1" si="12"/>
        <v>#NUM!</v>
      </c>
      <c r="M128" s="7" t="e">
        <f t="shared" ca="1" si="13"/>
        <v>#NUM!</v>
      </c>
      <c r="N128" s="7" t="e">
        <f t="shared" ca="1" si="14"/>
        <v>#NUM!</v>
      </c>
    </row>
    <row r="129" spans="2:14" x14ac:dyDescent="0.25">
      <c r="B129" s="7" t="e">
        <f t="shared" ca="1" si="17"/>
        <v>#NUM!</v>
      </c>
      <c r="C129" s="7" t="e">
        <f t="shared" ca="1" si="17"/>
        <v>#NUM!</v>
      </c>
      <c r="D129" s="7" t="e">
        <f t="shared" ca="1" si="17"/>
        <v>#NUM!</v>
      </c>
      <c r="E129" s="7" t="e">
        <f t="shared" ca="1" si="17"/>
        <v>#NUM!</v>
      </c>
      <c r="F129" s="7" t="e">
        <f t="shared" ca="1" si="17"/>
        <v>#NUM!</v>
      </c>
      <c r="G129" s="7" t="e">
        <f t="shared" ca="1" si="17"/>
        <v>#NUM!</v>
      </c>
      <c r="H129" s="7" t="e">
        <f t="shared" ca="1" si="17"/>
        <v>#NUM!</v>
      </c>
      <c r="I129" s="7" t="e">
        <f t="shared" ca="1" si="17"/>
        <v>#NUM!</v>
      </c>
      <c r="J129" s="7" t="e">
        <f t="shared" ca="1" si="17"/>
        <v>#NUM!</v>
      </c>
      <c r="K129" s="7" t="e">
        <f t="shared" ca="1" si="11"/>
        <v>#NUM!</v>
      </c>
      <c r="L129" s="7" t="e">
        <f t="shared" ca="1" si="12"/>
        <v>#NUM!</v>
      </c>
      <c r="M129" s="7" t="e">
        <f t="shared" ca="1" si="13"/>
        <v>#NUM!</v>
      </c>
      <c r="N129" s="7" t="e">
        <f t="shared" ca="1" si="14"/>
        <v>#NUM!</v>
      </c>
    </row>
    <row r="130" spans="2:14" x14ac:dyDescent="0.25">
      <c r="B130" s="7" t="e">
        <f t="shared" ca="1" si="17"/>
        <v>#NUM!</v>
      </c>
      <c r="C130" s="7" t="e">
        <f t="shared" ca="1" si="17"/>
        <v>#NUM!</v>
      </c>
      <c r="D130" s="7" t="e">
        <f t="shared" ca="1" si="17"/>
        <v>#NUM!</v>
      </c>
      <c r="E130" s="7" t="e">
        <f t="shared" ca="1" si="17"/>
        <v>#NUM!</v>
      </c>
      <c r="F130" s="7" t="e">
        <f t="shared" ca="1" si="17"/>
        <v>#NUM!</v>
      </c>
      <c r="G130" s="7" t="e">
        <f t="shared" ca="1" si="17"/>
        <v>#NUM!</v>
      </c>
      <c r="H130" s="7" t="e">
        <f t="shared" ca="1" si="17"/>
        <v>#NUM!</v>
      </c>
      <c r="I130" s="7" t="e">
        <f t="shared" ca="1" si="17"/>
        <v>#NUM!</v>
      </c>
      <c r="J130" s="7" t="e">
        <f t="shared" ca="1" si="17"/>
        <v>#NUM!</v>
      </c>
      <c r="K130" s="7" t="e">
        <f t="shared" ca="1" si="11"/>
        <v>#NUM!</v>
      </c>
      <c r="L130" s="7" t="e">
        <f t="shared" ca="1" si="12"/>
        <v>#NUM!</v>
      </c>
      <c r="M130" s="7" t="e">
        <f t="shared" ca="1" si="13"/>
        <v>#NUM!</v>
      </c>
      <c r="N130" s="7" t="e">
        <f t="shared" ca="1" si="14"/>
        <v>#NUM!</v>
      </c>
    </row>
    <row r="131" spans="2:14" x14ac:dyDescent="0.25">
      <c r="B131" s="7" t="e">
        <f t="shared" ca="1" si="17"/>
        <v>#NUM!</v>
      </c>
      <c r="C131" s="7" t="e">
        <f t="shared" ca="1" si="17"/>
        <v>#NUM!</v>
      </c>
      <c r="D131" s="7" t="e">
        <f t="shared" ca="1" si="17"/>
        <v>#NUM!</v>
      </c>
      <c r="E131" s="7" t="e">
        <f t="shared" ca="1" si="17"/>
        <v>#NUM!</v>
      </c>
      <c r="F131" s="7" t="e">
        <f t="shared" ca="1" si="17"/>
        <v>#NUM!</v>
      </c>
      <c r="G131" s="7" t="e">
        <f t="shared" ca="1" si="17"/>
        <v>#NUM!</v>
      </c>
      <c r="H131" s="7" t="e">
        <f t="shared" ca="1" si="17"/>
        <v>#NUM!</v>
      </c>
      <c r="I131" s="7" t="e">
        <f t="shared" ca="1" si="17"/>
        <v>#NUM!</v>
      </c>
      <c r="J131" s="7" t="e">
        <f t="shared" ca="1" si="17"/>
        <v>#NUM!</v>
      </c>
      <c r="K131" s="7" t="e">
        <f t="shared" ca="1" si="11"/>
        <v>#NUM!</v>
      </c>
      <c r="L131" s="7" t="e">
        <f t="shared" ca="1" si="12"/>
        <v>#NUM!</v>
      </c>
      <c r="M131" s="7" t="e">
        <f t="shared" ca="1" si="13"/>
        <v>#NUM!</v>
      </c>
      <c r="N131" s="7" t="e">
        <f t="shared" ca="1" si="14"/>
        <v>#NUM!</v>
      </c>
    </row>
  </sheetData>
  <mergeCells count="2">
    <mergeCell ref="E10:F10"/>
    <mergeCell ref="B31:J3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Q76"/>
  <sheetViews>
    <sheetView zoomScaleNormal="100" workbookViewId="0">
      <selection activeCell="G28" sqref="G28"/>
    </sheetView>
  </sheetViews>
  <sheetFormatPr defaultRowHeight="15" x14ac:dyDescent="0.25"/>
  <cols>
    <col min="1" max="1" width="3.140625" style="5" customWidth="1"/>
    <col min="2" max="16384" width="9.140625" style="5"/>
  </cols>
  <sheetData>
    <row r="1" spans="2:17" ht="15.75" x14ac:dyDescent="0.25">
      <c r="B1" s="4" t="s">
        <v>53</v>
      </c>
    </row>
    <row r="2" spans="2:17" x14ac:dyDescent="0.25">
      <c r="B2" s="5" t="s">
        <v>39</v>
      </c>
    </row>
    <row r="6" spans="2:17" x14ac:dyDescent="0.25">
      <c r="Q6" s="15"/>
    </row>
    <row r="7" spans="2:17" x14ac:dyDescent="0.25">
      <c r="I7" s="17" t="s">
        <v>38</v>
      </c>
      <c r="J7" s="17" t="s">
        <v>40</v>
      </c>
      <c r="K7" s="17" t="s">
        <v>41</v>
      </c>
      <c r="L7" s="17" t="s">
        <v>42</v>
      </c>
      <c r="M7" s="17" t="s">
        <v>43</v>
      </c>
      <c r="N7" s="17" t="s">
        <v>4</v>
      </c>
    </row>
    <row r="8" spans="2:17" x14ac:dyDescent="0.25">
      <c r="F8" s="16"/>
      <c r="I8" s="5">
        <v>-3.5</v>
      </c>
      <c r="J8" s="5">
        <f t="shared" ref="J8:J36" si="0">$C$23 + $C$24*I8</f>
        <v>-3.5</v>
      </c>
      <c r="K8" s="5">
        <f t="shared" ref="K8:K36" ca="1" si="1">$D$23 + $D$24*$I8 - SQRT($E$23^2 + $I8^2*$E$24^2)</f>
        <v>-4.6041735543429194</v>
      </c>
      <c r="L8" s="5">
        <f t="shared" ref="L8:L36" ca="1" si="2">$D$23 + $D$24*$I8</f>
        <v>-3.5701934871202861</v>
      </c>
      <c r="M8" s="5">
        <f t="shared" ref="M8:M36" ca="1" si="3">$D$23 + $D$24*$I8 + SQRT($E$23^2 + $I8^2*$E$24^2)</f>
        <v>-2.5362134198976531</v>
      </c>
      <c r="N8" s="5">
        <f t="shared" ref="N8:N36" si="4">NORMSDIST(I8)</f>
        <v>2.3262907903552504E-4</v>
      </c>
    </row>
    <row r="9" spans="2:17" x14ac:dyDescent="0.25">
      <c r="I9" s="5">
        <v>-3.25</v>
      </c>
      <c r="J9" s="5">
        <f t="shared" si="0"/>
        <v>-3.25</v>
      </c>
      <c r="K9" s="5">
        <f t="shared" ca="1" si="1"/>
        <v>-4.2773158698855687</v>
      </c>
      <c r="L9" s="5">
        <f t="shared" ca="1" si="2"/>
        <v>-3.3064508083769564</v>
      </c>
      <c r="M9" s="5">
        <f t="shared" ca="1" si="3"/>
        <v>-2.3355857468683441</v>
      </c>
      <c r="N9" s="5">
        <f t="shared" si="4"/>
        <v>5.7702504239076603E-4</v>
      </c>
    </row>
    <row r="10" spans="2:17" x14ac:dyDescent="0.25">
      <c r="I10" s="5">
        <v>-3</v>
      </c>
      <c r="J10" s="5">
        <f t="shared" si="0"/>
        <v>-3</v>
      </c>
      <c r="K10" s="5">
        <f t="shared" ca="1" si="1"/>
        <v>-3.9512323059743175</v>
      </c>
      <c r="L10" s="5">
        <f t="shared" ca="1" si="2"/>
        <v>-3.0427081296336271</v>
      </c>
      <c r="M10" s="5">
        <f t="shared" ca="1" si="3"/>
        <v>-2.1341839532929368</v>
      </c>
      <c r="N10" s="5">
        <f t="shared" si="4"/>
        <v>1.3498980316300933E-3</v>
      </c>
    </row>
    <row r="11" spans="2:17" x14ac:dyDescent="0.25">
      <c r="I11" s="5">
        <v>-2.75</v>
      </c>
      <c r="J11" s="5">
        <f t="shared" si="0"/>
        <v>-2.75</v>
      </c>
      <c r="K11" s="5">
        <f t="shared" ca="1" si="1"/>
        <v>-3.6260937843946994</v>
      </c>
      <c r="L11" s="5">
        <f t="shared" ca="1" si="2"/>
        <v>-2.7789654508902975</v>
      </c>
      <c r="M11" s="5">
        <f t="shared" ca="1" si="3"/>
        <v>-1.9318371173858955</v>
      </c>
      <c r="N11" s="5">
        <f t="shared" si="4"/>
        <v>2.9797632350545551E-3</v>
      </c>
    </row>
    <row r="12" spans="2:17" x14ac:dyDescent="0.25">
      <c r="I12" s="5">
        <v>-2.5</v>
      </c>
      <c r="J12" s="5">
        <f t="shared" si="0"/>
        <v>-2.5</v>
      </c>
      <c r="K12" s="5">
        <f t="shared" ca="1" si="1"/>
        <v>-3.3021215400640158</v>
      </c>
      <c r="L12" s="5">
        <f t="shared" ca="1" si="2"/>
        <v>-2.5152227721469678</v>
      </c>
      <c r="M12" s="5">
        <f t="shared" ca="1" si="3"/>
        <v>-1.7283240042299197</v>
      </c>
      <c r="N12" s="5">
        <f t="shared" si="4"/>
        <v>6.2096653257761331E-3</v>
      </c>
    </row>
    <row r="13" spans="2:17" x14ac:dyDescent="0.25">
      <c r="I13" s="5">
        <v>-2.25</v>
      </c>
      <c r="J13" s="5">
        <f t="shared" si="0"/>
        <v>-2.25</v>
      </c>
      <c r="K13" s="5">
        <f t="shared" ca="1" si="1"/>
        <v>-2.9796050494144861</v>
      </c>
      <c r="L13" s="5">
        <f t="shared" ca="1" si="2"/>
        <v>-2.2514800934036385</v>
      </c>
      <c r="M13" s="5">
        <f t="shared" ca="1" si="3"/>
        <v>-1.5233551373927912</v>
      </c>
      <c r="N13" s="5">
        <f t="shared" si="4"/>
        <v>1.2224472655044696E-2</v>
      </c>
    </row>
    <row r="14" spans="2:17" x14ac:dyDescent="0.25">
      <c r="I14" s="5">
        <v>-2</v>
      </c>
      <c r="J14" s="5">
        <f t="shared" si="0"/>
        <v>-2</v>
      </c>
      <c r="K14" s="5">
        <f t="shared" ca="1" si="1"/>
        <v>-2.6589268478870514</v>
      </c>
      <c r="L14" s="5">
        <f t="shared" ca="1" si="2"/>
        <v>-1.9877374146603088</v>
      </c>
      <c r="M14" s="5">
        <f t="shared" ca="1" si="3"/>
        <v>-1.3165479814335663</v>
      </c>
      <c r="N14" s="5">
        <f t="shared" si="4"/>
        <v>2.2750131948179191E-2</v>
      </c>
    </row>
    <row r="15" spans="2:17" x14ac:dyDescent="0.25">
      <c r="I15" s="5">
        <v>-1.75</v>
      </c>
      <c r="J15" s="5">
        <f t="shared" si="0"/>
        <v>-1.75</v>
      </c>
      <c r="K15" s="5">
        <f t="shared" ca="1" si="1"/>
        <v>-2.3405963756145081</v>
      </c>
      <c r="L15" s="5">
        <f t="shared" ca="1" si="2"/>
        <v>-1.7239947359169794</v>
      </c>
      <c r="M15" s="5">
        <f t="shared" ca="1" si="3"/>
        <v>-1.1073930962194507</v>
      </c>
      <c r="N15" s="5">
        <f t="shared" si="4"/>
        <v>4.00591568638171E-2</v>
      </c>
    </row>
    <row r="16" spans="2:17" x14ac:dyDescent="0.25">
      <c r="I16" s="5">
        <v>-1.5</v>
      </c>
      <c r="J16" s="5">
        <f t="shared" si="0"/>
        <v>-1.5</v>
      </c>
      <c r="K16" s="5">
        <f t="shared" ca="1" si="1"/>
        <v>-2.0252944732568441</v>
      </c>
      <c r="L16" s="5">
        <f t="shared" ca="1" si="2"/>
        <v>-1.4602520571736499</v>
      </c>
      <c r="M16" s="5">
        <f t="shared" ca="1" si="3"/>
        <v>-0.89520964109045598</v>
      </c>
      <c r="N16" s="5">
        <f t="shared" si="4"/>
        <v>6.6807201268858057E-2</v>
      </c>
    </row>
    <row r="17" spans="2:14" x14ac:dyDescent="0.25">
      <c r="I17" s="5">
        <v>-1.25</v>
      </c>
      <c r="J17" s="5">
        <f t="shared" si="0"/>
        <v>-1.25</v>
      </c>
      <c r="K17" s="5">
        <f t="shared" ca="1" si="1"/>
        <v>-1.7139272994202999</v>
      </c>
      <c r="L17" s="5">
        <f t="shared" ca="1" si="2"/>
        <v>-1.1965093784303202</v>
      </c>
      <c r="M17" s="5">
        <f t="shared" ca="1" si="3"/>
        <v>-0.67909145744034061</v>
      </c>
      <c r="N17" s="5">
        <f t="shared" si="4"/>
        <v>0.10564977366685525</v>
      </c>
    </row>
    <row r="18" spans="2:14" x14ac:dyDescent="0.25">
      <c r="I18" s="5">
        <v>-1</v>
      </c>
      <c r="J18" s="5">
        <f t="shared" si="0"/>
        <v>-1</v>
      </c>
      <c r="K18" s="5">
        <f t="shared" ca="1" si="1"/>
        <v>-1.4076800613047282</v>
      </c>
      <c r="L18" s="5">
        <f t="shared" ca="1" si="2"/>
        <v>-0.93276669968699077</v>
      </c>
      <c r="M18" s="5">
        <f t="shared" ca="1" si="3"/>
        <v>-0.45785333806925332</v>
      </c>
      <c r="N18" s="5">
        <f t="shared" si="4"/>
        <v>0.15865525393145699</v>
      </c>
    </row>
    <row r="19" spans="2:14" x14ac:dyDescent="0.25">
      <c r="I19" s="5">
        <v>-0.75</v>
      </c>
      <c r="J19" s="5">
        <f t="shared" si="0"/>
        <v>-0.75</v>
      </c>
      <c r="K19" s="5">
        <f t="shared" ca="1" si="1"/>
        <v>-1.1080423807163866</v>
      </c>
      <c r="L19" s="5">
        <f t="shared" ca="1" si="2"/>
        <v>-0.66902402094366131</v>
      </c>
      <c r="M19" s="5">
        <f t="shared" ca="1" si="3"/>
        <v>-0.2300056611709359</v>
      </c>
      <c r="N19" s="5">
        <f t="shared" si="4"/>
        <v>0.22662735237686821</v>
      </c>
    </row>
    <row r="20" spans="2:14" x14ac:dyDescent="0.25">
      <c r="I20" s="5">
        <v>-0.5</v>
      </c>
      <c r="J20" s="5">
        <f t="shared" si="0"/>
        <v>-0.5</v>
      </c>
      <c r="K20" s="5">
        <f t="shared" ca="1" si="1"/>
        <v>-0.81674769864398533</v>
      </c>
      <c r="L20" s="5">
        <f t="shared" ca="1" si="2"/>
        <v>-0.40528134220033174</v>
      </c>
      <c r="M20" s="5">
        <f t="shared" ca="1" si="3"/>
        <v>6.1850142433218513E-3</v>
      </c>
      <c r="N20" s="5">
        <f t="shared" si="4"/>
        <v>0.30853753872598688</v>
      </c>
    </row>
    <row r="21" spans="2:14" x14ac:dyDescent="0.25">
      <c r="I21" s="5">
        <v>-0.25</v>
      </c>
      <c r="J21" s="5">
        <f t="shared" si="0"/>
        <v>-0.25</v>
      </c>
      <c r="K21" s="5">
        <f t="shared" ca="1" si="1"/>
        <v>-0.53555011994717172</v>
      </c>
      <c r="L21" s="5">
        <f t="shared" ca="1" si="2"/>
        <v>-0.14153866345700222</v>
      </c>
      <c r="M21" s="5">
        <f t="shared" ca="1" si="3"/>
        <v>0.25247279303316733</v>
      </c>
      <c r="N21" s="5">
        <f t="shared" si="4"/>
        <v>0.4012936743170763</v>
      </c>
    </row>
    <row r="22" spans="2:14" x14ac:dyDescent="0.25">
      <c r="C22" s="17" t="s">
        <v>44</v>
      </c>
      <c r="D22" s="17" t="s">
        <v>33</v>
      </c>
      <c r="E22" s="17" t="s">
        <v>34</v>
      </c>
      <c r="I22" s="5">
        <v>0</v>
      </c>
      <c r="J22" s="5">
        <f t="shared" si="0"/>
        <v>0</v>
      </c>
      <c r="K22" s="5">
        <f t="shared" ca="1" si="1"/>
        <v>-0.26581469083362397</v>
      </c>
      <c r="L22" s="5">
        <f t="shared" ca="1" si="2"/>
        <v>0.12220401528632729</v>
      </c>
      <c r="M22" s="5">
        <f t="shared" ca="1" si="3"/>
        <v>0.51022272140627856</v>
      </c>
      <c r="N22" s="5">
        <f t="shared" si="4"/>
        <v>0.5</v>
      </c>
    </row>
    <row r="23" spans="2:14" x14ac:dyDescent="0.25">
      <c r="B23" s="23" t="s">
        <v>36</v>
      </c>
      <c r="C23" s="19">
        <v>0</v>
      </c>
      <c r="D23" s="5">
        <f ca="1">AVERAGE(C28:C47)</f>
        <v>0.12220401528632729</v>
      </c>
      <c r="E23" s="5">
        <f ca="1">NORMSINV($C$25)*$D$24/SQRT($C$26)</f>
        <v>0.38801870611995126</v>
      </c>
      <c r="I23" s="5">
        <v>0.25</v>
      </c>
      <c r="J23" s="5">
        <f t="shared" si="0"/>
        <v>0.25</v>
      </c>
      <c r="K23" s="5">
        <f t="shared" ca="1" si="1"/>
        <v>-8.0647624605127421E-3</v>
      </c>
      <c r="L23" s="5">
        <f t="shared" ca="1" si="2"/>
        <v>0.38594669402965681</v>
      </c>
      <c r="M23" s="5">
        <f t="shared" ca="1" si="3"/>
        <v>0.77995815051982631</v>
      </c>
      <c r="N23" s="5">
        <f t="shared" si="4"/>
        <v>0.5987063256829237</v>
      </c>
    </row>
    <row r="24" spans="2:14" x14ac:dyDescent="0.25">
      <c r="B24" s="23" t="s">
        <v>37</v>
      </c>
      <c r="C24" s="19">
        <v>1</v>
      </c>
      <c r="D24" s="5">
        <f ca="1">STDEV(C28:C47)</f>
        <v>1.0549707149733181</v>
      </c>
      <c r="E24" s="5">
        <f ca="1">$D$24*(SQRT(CHIINV(1-$C$25,($C$26-1))/($C$26-1)) - 1)</f>
        <v>0.27383240265545405</v>
      </c>
      <c r="I24" s="5">
        <v>0.5</v>
      </c>
      <c r="J24" s="5">
        <f t="shared" si="0"/>
        <v>0.5</v>
      </c>
      <c r="K24" s="5">
        <f t="shared" ca="1" si="1"/>
        <v>0.23822301632933274</v>
      </c>
      <c r="L24" s="5">
        <f t="shared" ca="1" si="2"/>
        <v>0.64968937277298633</v>
      </c>
      <c r="M24" s="5">
        <f t="shared" ca="1" si="3"/>
        <v>1.0611557292166398</v>
      </c>
      <c r="N24" s="5">
        <f t="shared" si="4"/>
        <v>0.69146246127401312</v>
      </c>
    </row>
    <row r="25" spans="2:14" x14ac:dyDescent="0.25">
      <c r="B25" s="23" t="s">
        <v>32</v>
      </c>
      <c r="C25" s="24">
        <v>0.95</v>
      </c>
      <c r="I25" s="5">
        <v>0.75</v>
      </c>
      <c r="J25" s="5">
        <f t="shared" si="0"/>
        <v>0.75</v>
      </c>
      <c r="K25" s="5">
        <f t="shared" ca="1" si="1"/>
        <v>0.47441369174359049</v>
      </c>
      <c r="L25" s="5">
        <f t="shared" ca="1" si="2"/>
        <v>0.9134320515163159</v>
      </c>
      <c r="M25" s="5">
        <f t="shared" ca="1" si="3"/>
        <v>1.3524504112890412</v>
      </c>
      <c r="N25" s="5">
        <f t="shared" si="4"/>
        <v>0.77337264762313174</v>
      </c>
    </row>
    <row r="26" spans="2:14" x14ac:dyDescent="0.25">
      <c r="B26" s="23" t="s">
        <v>35</v>
      </c>
      <c r="C26" s="5">
        <f ca="1">COUNT(C28:C47)</f>
        <v>20</v>
      </c>
      <c r="I26" s="5">
        <v>1</v>
      </c>
      <c r="J26" s="5">
        <f t="shared" si="0"/>
        <v>1</v>
      </c>
      <c r="K26" s="5">
        <f t="shared" ca="1" si="1"/>
        <v>0.70226136864190791</v>
      </c>
      <c r="L26" s="5">
        <f t="shared" ca="1" si="2"/>
        <v>1.1771747302596454</v>
      </c>
      <c r="M26" s="5">
        <f t="shared" ca="1" si="3"/>
        <v>1.6520880918773828</v>
      </c>
      <c r="N26" s="5">
        <f t="shared" si="4"/>
        <v>0.84134474606854304</v>
      </c>
    </row>
    <row r="27" spans="2:14" x14ac:dyDescent="0.25">
      <c r="B27" s="17" t="s">
        <v>45</v>
      </c>
      <c r="C27" s="17" t="s">
        <v>3</v>
      </c>
      <c r="D27" s="17" t="s">
        <v>5</v>
      </c>
      <c r="I27" s="5">
        <v>1.25</v>
      </c>
      <c r="J27" s="5">
        <f t="shared" si="0"/>
        <v>1.25</v>
      </c>
      <c r="K27" s="5">
        <f t="shared" ca="1" si="1"/>
        <v>0.9234994880129952</v>
      </c>
      <c r="L27" s="5">
        <f t="shared" ca="1" si="2"/>
        <v>1.4409174090029748</v>
      </c>
      <c r="M27" s="5">
        <f t="shared" ca="1" si="3"/>
        <v>1.9583353299929545</v>
      </c>
      <c r="N27" s="5">
        <f t="shared" si="4"/>
        <v>0.89435022633314476</v>
      </c>
    </row>
    <row r="28" spans="2:14" x14ac:dyDescent="0.25">
      <c r="B28" s="5">
        <f ca="1">RANK($C28,$C$28:$C$47,1)</f>
        <v>3</v>
      </c>
      <c r="C28" s="5">
        <f t="shared" ref="C28:C47" ca="1" si="5">NORMINV(RAND(), $C$23, $C$24)</f>
        <v>-1.1478699644657597</v>
      </c>
      <c r="D28" s="5">
        <f ca="1">_xlfn.NORM.S.INV((B28-0.3) / ($C$26+0.4))</f>
        <v>-1.1153373577337857</v>
      </c>
      <c r="I28" s="5">
        <v>1.5</v>
      </c>
      <c r="J28" s="5">
        <f t="shared" si="0"/>
        <v>1.5</v>
      </c>
      <c r="K28" s="5">
        <f t="shared" ca="1" si="1"/>
        <v>1.1396176716631106</v>
      </c>
      <c r="L28" s="5">
        <f t="shared" ca="1" si="2"/>
        <v>1.7046600877463045</v>
      </c>
      <c r="M28" s="5">
        <f t="shared" ca="1" si="3"/>
        <v>2.2697025038294987</v>
      </c>
      <c r="N28" s="5">
        <f t="shared" si="4"/>
        <v>0.93319279873114191</v>
      </c>
    </row>
    <row r="29" spans="2:14" x14ac:dyDescent="0.25">
      <c r="B29" s="5">
        <f t="shared" ref="B29:B47" ca="1" si="6">RANK($C29,$C$28:$C$47,1)</f>
        <v>15</v>
      </c>
      <c r="C29" s="5">
        <f t="shared" ca="1" si="5"/>
        <v>0.92921113389032095</v>
      </c>
      <c r="D29" s="5">
        <f t="shared" ref="D29:D47" ca="1" si="7">_xlfn.NORM.S.INV((B29-0.3) / ($C$26+0.4))</f>
        <v>0.58458985705947353</v>
      </c>
      <c r="I29" s="5">
        <v>1.75</v>
      </c>
      <c r="J29" s="5">
        <f t="shared" si="0"/>
        <v>1.75</v>
      </c>
      <c r="K29" s="5">
        <f t="shared" ca="1" si="1"/>
        <v>1.3518011267921053</v>
      </c>
      <c r="L29" s="5">
        <f t="shared" ca="1" si="2"/>
        <v>1.968402766489634</v>
      </c>
      <c r="M29" s="5">
        <f t="shared" ca="1" si="3"/>
        <v>2.5850044061871627</v>
      </c>
      <c r="N29" s="5">
        <f t="shared" si="4"/>
        <v>0.95994084313618289</v>
      </c>
    </row>
    <row r="30" spans="2:14" x14ac:dyDescent="0.25">
      <c r="B30" s="5">
        <f t="shared" ca="1" si="6"/>
        <v>7</v>
      </c>
      <c r="C30" s="5">
        <f t="shared" ca="1" si="5"/>
        <v>-0.21332502398768036</v>
      </c>
      <c r="D30" s="5">
        <f t="shared" ca="1" si="7"/>
        <v>-0.44424875676134479</v>
      </c>
      <c r="I30" s="5">
        <v>2</v>
      </c>
      <c r="J30" s="5">
        <f t="shared" si="0"/>
        <v>2</v>
      </c>
      <c r="K30" s="5">
        <f t="shared" ca="1" si="1"/>
        <v>1.5609560120062209</v>
      </c>
      <c r="L30" s="5">
        <f t="shared" ca="1" si="2"/>
        <v>2.2321454452329634</v>
      </c>
      <c r="M30" s="5">
        <f t="shared" ca="1" si="3"/>
        <v>2.9033348784597059</v>
      </c>
      <c r="N30" s="5">
        <f t="shared" si="4"/>
        <v>0.97724986805182079</v>
      </c>
    </row>
    <row r="31" spans="2:14" x14ac:dyDescent="0.25">
      <c r="B31" s="5">
        <f t="shared" ca="1" si="6"/>
        <v>11</v>
      </c>
      <c r="C31" s="5">
        <f t="shared" ca="1" si="5"/>
        <v>0.29660146313961383</v>
      </c>
      <c r="D31" s="5">
        <f t="shared" ca="1" si="7"/>
        <v>6.1475667639406824E-2</v>
      </c>
      <c r="I31" s="5">
        <v>2.25</v>
      </c>
      <c r="J31" s="5">
        <f t="shared" si="0"/>
        <v>2.25</v>
      </c>
      <c r="K31" s="5">
        <f t="shared" ca="1" si="1"/>
        <v>1.7677631679654457</v>
      </c>
      <c r="L31" s="5">
        <f t="shared" ca="1" si="2"/>
        <v>2.4958881239762931</v>
      </c>
      <c r="M31" s="5">
        <f t="shared" ca="1" si="3"/>
        <v>3.2240130799871407</v>
      </c>
      <c r="N31" s="5">
        <f t="shared" si="4"/>
        <v>0.98777552734495533</v>
      </c>
    </row>
    <row r="32" spans="2:14" x14ac:dyDescent="0.25">
      <c r="B32" s="5">
        <f t="shared" ca="1" si="6"/>
        <v>2</v>
      </c>
      <c r="C32" s="5">
        <f t="shared" ca="1" si="5"/>
        <v>-1.8208268577086744</v>
      </c>
      <c r="D32" s="5">
        <f t="shared" ca="1" si="7"/>
        <v>-1.3829941271006372</v>
      </c>
      <c r="I32" s="5">
        <v>2.5</v>
      </c>
      <c r="J32" s="5">
        <f t="shared" si="0"/>
        <v>2.5</v>
      </c>
      <c r="K32" s="5">
        <f t="shared" ca="1" si="1"/>
        <v>1.9727320348025743</v>
      </c>
      <c r="L32" s="5">
        <f t="shared" ca="1" si="2"/>
        <v>2.7596308027196224</v>
      </c>
      <c r="M32" s="5">
        <f t="shared" ca="1" si="3"/>
        <v>3.5465295706366704</v>
      </c>
      <c r="N32" s="5">
        <f t="shared" si="4"/>
        <v>0.99379033467422384</v>
      </c>
    </row>
    <row r="33" spans="2:14" x14ac:dyDescent="0.25">
      <c r="B33" s="5">
        <f t="shared" ca="1" si="6"/>
        <v>12</v>
      </c>
      <c r="C33" s="5">
        <f t="shared" ca="1" si="5"/>
        <v>0.43022728067637089</v>
      </c>
      <c r="D33" s="5">
        <f t="shared" ca="1" si="7"/>
        <v>0.18536701728959662</v>
      </c>
      <c r="I33" s="5">
        <v>2.75</v>
      </c>
      <c r="J33" s="5">
        <f t="shared" si="0"/>
        <v>2.75</v>
      </c>
      <c r="K33" s="5">
        <f t="shared" ca="1" si="1"/>
        <v>2.1762451479585501</v>
      </c>
      <c r="L33" s="5">
        <f t="shared" ca="1" si="2"/>
        <v>3.023373481462952</v>
      </c>
      <c r="M33" s="5">
        <f t="shared" ca="1" si="3"/>
        <v>3.870501814967354</v>
      </c>
      <c r="N33" s="5">
        <f t="shared" si="4"/>
        <v>0.99702023676494544</v>
      </c>
    </row>
    <row r="34" spans="2:14" x14ac:dyDescent="0.25">
      <c r="B34" s="5">
        <f t="shared" ca="1" si="6"/>
        <v>4</v>
      </c>
      <c r="C34" s="5">
        <f t="shared" ca="1" si="5"/>
        <v>-0.75189849267666209</v>
      </c>
      <c r="D34" s="5">
        <f t="shared" ca="1" si="7"/>
        <v>-0.91014679640886487</v>
      </c>
      <c r="I34" s="5">
        <v>3</v>
      </c>
      <c r="J34" s="5">
        <f t="shared" si="0"/>
        <v>3</v>
      </c>
      <c r="K34" s="5">
        <f t="shared" ca="1" si="1"/>
        <v>2.3785919838655913</v>
      </c>
      <c r="L34" s="5">
        <f t="shared" ca="1" si="2"/>
        <v>3.2871161602062817</v>
      </c>
      <c r="M34" s="5">
        <f t="shared" ca="1" si="3"/>
        <v>4.1956403365469717</v>
      </c>
      <c r="N34" s="5">
        <f t="shared" si="4"/>
        <v>0.9986501019683699</v>
      </c>
    </row>
    <row r="35" spans="2:14" x14ac:dyDescent="0.25">
      <c r="B35" s="5">
        <f t="shared" ca="1" si="6"/>
        <v>20</v>
      </c>
      <c r="C35" s="5">
        <f t="shared" ca="1" si="5"/>
        <v>1.5878291774595403</v>
      </c>
      <c r="D35" s="5">
        <f t="shared" ca="1" si="7"/>
        <v>1.8208645376396548</v>
      </c>
      <c r="I35" s="5">
        <v>3.25</v>
      </c>
      <c r="J35" s="5">
        <f t="shared" si="0"/>
        <v>3.25</v>
      </c>
      <c r="K35" s="5">
        <f t="shared" ca="1" si="1"/>
        <v>2.5799937774409987</v>
      </c>
      <c r="L35" s="5">
        <f t="shared" ca="1" si="2"/>
        <v>3.550858838949611</v>
      </c>
      <c r="M35" s="5">
        <f t="shared" ca="1" si="3"/>
        <v>4.5217239004582233</v>
      </c>
      <c r="N35" s="5">
        <f t="shared" si="4"/>
        <v>0.99942297495760923</v>
      </c>
    </row>
    <row r="36" spans="2:14" x14ac:dyDescent="0.25">
      <c r="B36" s="5">
        <f t="shared" ca="1" si="6"/>
        <v>13</v>
      </c>
      <c r="C36" s="5">
        <f t="shared" ca="1" si="5"/>
        <v>0.50445745955564947</v>
      </c>
      <c r="D36" s="5">
        <f t="shared" ca="1" si="7"/>
        <v>0.31218232916364996</v>
      </c>
      <c r="I36" s="5">
        <v>3.5</v>
      </c>
      <c r="J36" s="5">
        <f t="shared" si="0"/>
        <v>3.5</v>
      </c>
      <c r="K36" s="5">
        <f t="shared" ca="1" si="1"/>
        <v>2.7806214504703077</v>
      </c>
      <c r="L36" s="5">
        <f t="shared" ca="1" si="2"/>
        <v>3.8146015176929406</v>
      </c>
      <c r="M36" s="5">
        <f t="shared" ca="1" si="3"/>
        <v>4.8485815849155731</v>
      </c>
      <c r="N36" s="5">
        <f t="shared" si="4"/>
        <v>0.99976737092096446</v>
      </c>
    </row>
    <row r="37" spans="2:14" x14ac:dyDescent="0.25">
      <c r="B37" s="5">
        <f t="shared" ca="1" si="6"/>
        <v>14</v>
      </c>
      <c r="C37" s="5">
        <f t="shared" ca="1" si="5"/>
        <v>0.86539339212242072</v>
      </c>
      <c r="D37" s="5">
        <f t="shared" ca="1" si="7"/>
        <v>0.44424875676134512</v>
      </c>
    </row>
    <row r="38" spans="2:14" x14ac:dyDescent="0.25">
      <c r="B38" s="5">
        <f t="shared" ca="1" si="6"/>
        <v>17</v>
      </c>
      <c r="C38" s="5">
        <f t="shared" ca="1" si="5"/>
        <v>1.1521311108245786</v>
      </c>
      <c r="D38" s="5">
        <f t="shared" ca="1" si="7"/>
        <v>0.91014679640886487</v>
      </c>
    </row>
    <row r="39" spans="2:14" x14ac:dyDescent="0.25">
      <c r="B39" s="5">
        <f t="shared" ca="1" si="6"/>
        <v>16</v>
      </c>
      <c r="C39" s="5">
        <f t="shared" ca="1" si="5"/>
        <v>0.93919087264652334</v>
      </c>
      <c r="D39" s="5">
        <f t="shared" ca="1" si="7"/>
        <v>0.73755597988205235</v>
      </c>
    </row>
    <row r="40" spans="2:14" x14ac:dyDescent="0.25">
      <c r="B40" s="5">
        <f t="shared" ca="1" si="6"/>
        <v>10</v>
      </c>
      <c r="C40" s="5">
        <f t="shared" ca="1" si="5"/>
        <v>0.26701810624134797</v>
      </c>
      <c r="D40" s="5">
        <f t="shared" ca="1" si="7"/>
        <v>-6.1475667639406824E-2</v>
      </c>
    </row>
    <row r="41" spans="2:14" x14ac:dyDescent="0.25">
      <c r="B41" s="5">
        <f t="shared" ca="1" si="6"/>
        <v>5</v>
      </c>
      <c r="C41" s="5">
        <f t="shared" ca="1" si="5"/>
        <v>-0.67946143048226326</v>
      </c>
      <c r="D41" s="5">
        <f t="shared" ca="1" si="7"/>
        <v>-0.73755597988205279</v>
      </c>
    </row>
    <row r="42" spans="2:14" x14ac:dyDescent="0.25">
      <c r="B42" s="5">
        <f t="shared" ca="1" si="6"/>
        <v>6</v>
      </c>
      <c r="C42" s="5">
        <f t="shared" ca="1" si="5"/>
        <v>-0.31699717079897488</v>
      </c>
      <c r="D42" s="5">
        <f t="shared" ca="1" si="7"/>
        <v>-0.58458985705947353</v>
      </c>
    </row>
    <row r="43" spans="2:14" x14ac:dyDescent="0.25">
      <c r="B43" s="5">
        <f t="shared" ca="1" si="6"/>
        <v>8</v>
      </c>
      <c r="C43" s="5">
        <f t="shared" ca="1" si="5"/>
        <v>-0.11765003139011118</v>
      </c>
      <c r="D43" s="5">
        <f t="shared" ca="1" si="7"/>
        <v>-0.3121823291636498</v>
      </c>
    </row>
    <row r="44" spans="2:14" x14ac:dyDescent="0.25">
      <c r="B44" s="5">
        <f t="shared" ca="1" si="6"/>
        <v>9</v>
      </c>
      <c r="C44" s="5">
        <f t="shared" ca="1" si="5"/>
        <v>-0.11566428765394687</v>
      </c>
      <c r="D44" s="5">
        <f t="shared" ca="1" si="7"/>
        <v>-0.18536701728959676</v>
      </c>
    </row>
    <row r="45" spans="2:14" x14ac:dyDescent="0.25">
      <c r="B45" s="5">
        <f t="shared" ca="1" si="6"/>
        <v>1</v>
      </c>
      <c r="C45" s="5">
        <f t="shared" ca="1" si="5"/>
        <v>-2.1724415761847573</v>
      </c>
      <c r="D45" s="5">
        <f t="shared" ca="1" si="7"/>
        <v>-1.8208645376396548</v>
      </c>
    </row>
    <row r="46" spans="2:14" x14ac:dyDescent="0.25">
      <c r="B46" s="5">
        <f t="shared" ca="1" si="6"/>
        <v>19</v>
      </c>
      <c r="C46" s="5">
        <f t="shared" ca="1" si="5"/>
        <v>1.4652644004329298</v>
      </c>
      <c r="D46" s="5">
        <f t="shared" ca="1" si="7"/>
        <v>1.3829941271006405</v>
      </c>
      <c r="E46" s="15"/>
      <c r="F46" s="15"/>
      <c r="G46" s="15"/>
      <c r="H46" s="15"/>
      <c r="I46" s="15"/>
    </row>
    <row r="47" spans="2:14" x14ac:dyDescent="0.25">
      <c r="B47" s="5">
        <f t="shared" ca="1" si="6"/>
        <v>18</v>
      </c>
      <c r="C47" s="5">
        <f t="shared" ca="1" si="5"/>
        <v>1.3428907440860796</v>
      </c>
      <c r="D47" s="5">
        <f t="shared" ca="1" si="7"/>
        <v>1.1153373577337866</v>
      </c>
      <c r="E47" s="15"/>
      <c r="F47" s="15"/>
      <c r="G47" s="15"/>
      <c r="H47" s="15"/>
      <c r="I47" s="15"/>
      <c r="J47" s="15"/>
    </row>
    <row r="48" spans="2:14" x14ac:dyDescent="0.25">
      <c r="B48" s="15"/>
      <c r="C48" s="15"/>
      <c r="D48" s="15"/>
      <c r="E48" s="15"/>
      <c r="F48" s="15"/>
      <c r="G48" s="15"/>
      <c r="H48" s="15"/>
      <c r="I48" s="15"/>
      <c r="J48" s="15"/>
    </row>
    <row r="49" spans="2:10" x14ac:dyDescent="0.25">
      <c r="B49" s="15"/>
      <c r="C49" s="15"/>
      <c r="D49" s="15"/>
      <c r="E49" s="15"/>
      <c r="F49" s="15"/>
      <c r="G49" s="15"/>
      <c r="H49" s="15"/>
      <c r="I49" s="15"/>
      <c r="J49" s="15"/>
    </row>
    <row r="50" spans="2:10" x14ac:dyDescent="0.25">
      <c r="B50" s="15"/>
      <c r="C50" s="15"/>
      <c r="D50" s="15"/>
      <c r="E50" s="15"/>
      <c r="F50" s="15"/>
      <c r="G50" s="15"/>
      <c r="H50" s="15"/>
      <c r="I50" s="15"/>
      <c r="J50" s="15"/>
    </row>
    <row r="51" spans="2:10" x14ac:dyDescent="0.25">
      <c r="B51" s="15"/>
      <c r="C51" s="15"/>
      <c r="D51" s="15"/>
      <c r="E51" s="15"/>
      <c r="F51" s="15"/>
      <c r="G51" s="15"/>
      <c r="H51" s="15"/>
      <c r="I51" s="15"/>
      <c r="J51" s="15"/>
    </row>
    <row r="52" spans="2:10" x14ac:dyDescent="0.25">
      <c r="B52" s="15"/>
      <c r="C52" s="15"/>
      <c r="D52" s="15"/>
      <c r="E52" s="15"/>
      <c r="F52" s="15"/>
      <c r="G52" s="15"/>
      <c r="H52" s="15"/>
      <c r="I52" s="15"/>
      <c r="J52" s="15"/>
    </row>
    <row r="53" spans="2:10" x14ac:dyDescent="0.25">
      <c r="B53" s="15"/>
      <c r="C53" s="15"/>
      <c r="D53" s="15"/>
      <c r="E53" s="15"/>
      <c r="F53" s="15"/>
      <c r="G53" s="15"/>
      <c r="H53" s="15"/>
      <c r="I53" s="15"/>
      <c r="J53" s="15"/>
    </row>
    <row r="54" spans="2:10" x14ac:dyDescent="0.25">
      <c r="B54" s="15"/>
      <c r="C54" s="15"/>
      <c r="D54" s="15"/>
      <c r="E54" s="15"/>
      <c r="F54" s="15"/>
      <c r="G54" s="15"/>
      <c r="H54" s="15"/>
      <c r="I54" s="15"/>
      <c r="J54" s="15"/>
    </row>
    <row r="55" spans="2:10" x14ac:dyDescent="0.25">
      <c r="B55" s="15"/>
      <c r="C55" s="15"/>
      <c r="D55" s="15"/>
      <c r="E55" s="15"/>
      <c r="F55" s="15"/>
      <c r="G55" s="15"/>
      <c r="H55" s="15"/>
      <c r="I55" s="15"/>
      <c r="J55" s="15"/>
    </row>
    <row r="56" spans="2:10" x14ac:dyDescent="0.25">
      <c r="B56" s="15"/>
      <c r="C56" s="15"/>
      <c r="D56" s="15"/>
      <c r="E56" s="15"/>
      <c r="F56" s="15"/>
      <c r="G56" s="15"/>
      <c r="H56" s="15"/>
      <c r="I56" s="15"/>
      <c r="J56" s="15"/>
    </row>
    <row r="57" spans="2:10" x14ac:dyDescent="0.25">
      <c r="B57" s="15"/>
      <c r="C57" s="15"/>
      <c r="D57" s="15"/>
      <c r="E57" s="15"/>
      <c r="F57" s="15"/>
      <c r="G57" s="15"/>
      <c r="H57" s="15"/>
      <c r="I57" s="15"/>
      <c r="J57" s="15"/>
    </row>
    <row r="58" spans="2:10" x14ac:dyDescent="0.25">
      <c r="B58" s="15"/>
      <c r="C58" s="15"/>
      <c r="D58" s="15"/>
      <c r="E58" s="15"/>
      <c r="F58" s="15"/>
      <c r="G58" s="15"/>
      <c r="H58" s="15"/>
      <c r="I58" s="15"/>
      <c r="J58" s="15"/>
    </row>
    <row r="59" spans="2:10" x14ac:dyDescent="0.25">
      <c r="B59" s="15"/>
      <c r="C59" s="15"/>
      <c r="D59" s="15"/>
      <c r="E59" s="15"/>
      <c r="F59" s="15"/>
      <c r="G59" s="15"/>
      <c r="H59" s="15"/>
      <c r="I59" s="15"/>
      <c r="J59" s="15"/>
    </row>
    <row r="60" spans="2:10" x14ac:dyDescent="0.25">
      <c r="B60" s="15"/>
      <c r="C60" s="15"/>
      <c r="D60" s="15"/>
      <c r="E60" s="15"/>
      <c r="F60" s="15"/>
      <c r="G60" s="15"/>
      <c r="H60" s="15"/>
      <c r="I60" s="15"/>
      <c r="J60" s="15"/>
    </row>
    <row r="61" spans="2:10" x14ac:dyDescent="0.25">
      <c r="B61" s="15"/>
      <c r="C61" s="15"/>
      <c r="D61" s="15"/>
      <c r="E61" s="15"/>
      <c r="F61" s="15"/>
      <c r="G61" s="15"/>
      <c r="H61" s="15"/>
      <c r="I61" s="15"/>
      <c r="J61" s="15"/>
    </row>
    <row r="62" spans="2:10" x14ac:dyDescent="0.25">
      <c r="B62" s="15"/>
      <c r="C62" s="15"/>
      <c r="D62" s="15"/>
      <c r="E62" s="15"/>
      <c r="F62" s="15"/>
      <c r="G62" s="15"/>
      <c r="H62" s="15"/>
      <c r="I62" s="15"/>
      <c r="J62" s="15"/>
    </row>
    <row r="63" spans="2:10" x14ac:dyDescent="0.25">
      <c r="B63" s="15"/>
      <c r="C63" s="15"/>
      <c r="D63" s="15"/>
      <c r="E63" s="15"/>
      <c r="F63" s="15"/>
      <c r="G63" s="15"/>
      <c r="H63" s="15"/>
      <c r="I63" s="15"/>
      <c r="J63" s="15"/>
    </row>
    <row r="64" spans="2:10" x14ac:dyDescent="0.25">
      <c r="B64" s="15"/>
      <c r="C64" s="15"/>
      <c r="D64" s="15"/>
      <c r="E64" s="15"/>
      <c r="F64" s="15"/>
      <c r="G64" s="15"/>
      <c r="H64" s="15"/>
      <c r="I64" s="15"/>
      <c r="J64" s="15"/>
    </row>
    <row r="65" spans="2:10" x14ac:dyDescent="0.25">
      <c r="B65" s="15"/>
      <c r="C65" s="15"/>
      <c r="D65" s="15"/>
      <c r="E65" s="15"/>
      <c r="F65" s="15"/>
      <c r="G65" s="15"/>
      <c r="H65" s="15"/>
      <c r="I65" s="15"/>
      <c r="J65" s="15"/>
    </row>
    <row r="66" spans="2:10" x14ac:dyDescent="0.25">
      <c r="B66" s="15"/>
      <c r="C66" s="15"/>
      <c r="D66" s="15"/>
      <c r="E66" s="15"/>
      <c r="F66" s="15"/>
      <c r="G66" s="15"/>
      <c r="H66" s="15"/>
      <c r="I66" s="15"/>
      <c r="J66" s="15"/>
    </row>
    <row r="67" spans="2:10" x14ac:dyDescent="0.25">
      <c r="B67" s="15"/>
      <c r="C67" s="15"/>
      <c r="D67" s="15"/>
      <c r="E67" s="15"/>
      <c r="F67" s="15"/>
      <c r="G67" s="15"/>
      <c r="H67" s="15"/>
      <c r="I67" s="15"/>
      <c r="J67" s="15"/>
    </row>
    <row r="68" spans="2:10" x14ac:dyDescent="0.25">
      <c r="B68" s="15"/>
      <c r="C68" s="15"/>
      <c r="D68" s="15"/>
      <c r="E68" s="15"/>
      <c r="F68" s="15"/>
      <c r="G68" s="15"/>
      <c r="H68" s="15"/>
      <c r="I68" s="15"/>
      <c r="J68" s="15"/>
    </row>
    <row r="69" spans="2:10" x14ac:dyDescent="0.25">
      <c r="B69" s="15"/>
      <c r="C69" s="15"/>
      <c r="D69" s="15"/>
      <c r="E69" s="15"/>
      <c r="F69" s="15"/>
      <c r="G69" s="15"/>
      <c r="H69" s="15"/>
      <c r="I69" s="15"/>
      <c r="J69" s="15"/>
    </row>
    <row r="70" spans="2:10" x14ac:dyDescent="0.25">
      <c r="B70" s="15"/>
      <c r="C70" s="15"/>
      <c r="D70" s="15"/>
      <c r="E70" s="15"/>
      <c r="F70" s="15"/>
      <c r="G70" s="15"/>
      <c r="H70" s="15"/>
      <c r="I70" s="15"/>
      <c r="J70" s="15"/>
    </row>
    <row r="71" spans="2:10" x14ac:dyDescent="0.25">
      <c r="B71" s="15"/>
      <c r="C71" s="15"/>
      <c r="D71" s="15"/>
      <c r="E71" s="15"/>
      <c r="F71" s="15"/>
      <c r="G71" s="15"/>
      <c r="H71" s="15"/>
      <c r="I71" s="15"/>
      <c r="J71" s="15"/>
    </row>
    <row r="72" spans="2:10" x14ac:dyDescent="0.25">
      <c r="B72" s="15"/>
      <c r="C72" s="15"/>
      <c r="D72" s="15"/>
      <c r="E72" s="15"/>
      <c r="F72" s="15"/>
      <c r="G72" s="15"/>
      <c r="H72" s="15"/>
      <c r="I72" s="15"/>
      <c r="J72" s="15"/>
    </row>
    <row r="73" spans="2:10" x14ac:dyDescent="0.25">
      <c r="B73" s="15"/>
      <c r="C73" s="15"/>
      <c r="D73" s="15"/>
      <c r="E73" s="15"/>
      <c r="F73" s="15"/>
      <c r="G73" s="15"/>
      <c r="H73" s="15"/>
      <c r="I73" s="15"/>
      <c r="J73" s="15"/>
    </row>
    <row r="74" spans="2:10" x14ac:dyDescent="0.25">
      <c r="B74" s="15"/>
      <c r="C74" s="15"/>
      <c r="D74" s="15"/>
      <c r="E74" s="15"/>
      <c r="F74" s="15"/>
      <c r="G74" s="15"/>
      <c r="H74" s="15"/>
      <c r="I74" s="15"/>
      <c r="J74" s="15"/>
    </row>
    <row r="75" spans="2:10" x14ac:dyDescent="0.25">
      <c r="B75" s="15"/>
      <c r="C75" s="15"/>
      <c r="D75" s="15"/>
      <c r="E75" s="15"/>
      <c r="F75" s="15"/>
      <c r="G75" s="15"/>
      <c r="H75" s="15"/>
      <c r="I75" s="15"/>
      <c r="J75" s="15"/>
    </row>
    <row r="76" spans="2:10" x14ac:dyDescent="0.25">
      <c r="B76" s="15"/>
      <c r="C76" s="15"/>
      <c r="D76" s="15"/>
      <c r="E76" s="15"/>
      <c r="F76" s="15"/>
      <c r="G76" s="15"/>
      <c r="H76" s="15"/>
      <c r="I76" s="15"/>
      <c r="J76" s="1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K39"/>
  <sheetViews>
    <sheetView workbookViewId="0">
      <selection activeCell="O30" sqref="O30"/>
    </sheetView>
  </sheetViews>
  <sheetFormatPr defaultRowHeight="15" x14ac:dyDescent="0.25"/>
  <cols>
    <col min="1" max="1" width="2.85546875" style="5" customWidth="1"/>
    <col min="2" max="3" width="9.140625" style="5"/>
    <col min="4" max="5" width="9.140625" style="5" customWidth="1"/>
    <col min="6" max="7" width="9.140625" style="5"/>
    <col min="8" max="8" width="10.140625" style="5" customWidth="1"/>
    <col min="9" max="10" width="9.140625" style="5" customWidth="1"/>
    <col min="11" max="13" width="9.140625" style="5"/>
    <col min="14" max="15" width="9.140625" style="5" customWidth="1"/>
    <col min="16" max="16384" width="9.140625" style="5"/>
  </cols>
  <sheetData>
    <row r="1" spans="2:11" ht="15.75" x14ac:dyDescent="0.25">
      <c r="B1" s="4" t="s">
        <v>73</v>
      </c>
    </row>
    <row r="2" spans="2:11" x14ac:dyDescent="0.25">
      <c r="B2" s="5" t="s">
        <v>54</v>
      </c>
    </row>
    <row r="7" spans="2:11" x14ac:dyDescent="0.25">
      <c r="D7" s="17" t="s">
        <v>1</v>
      </c>
      <c r="E7" s="17" t="s">
        <v>6</v>
      </c>
      <c r="F7" s="17" t="s">
        <v>0</v>
      </c>
      <c r="H7" s="17" t="s">
        <v>55</v>
      </c>
      <c r="J7" s="17" t="s">
        <v>56</v>
      </c>
      <c r="K7" s="30"/>
    </row>
    <row r="8" spans="2:11" x14ac:dyDescent="0.25">
      <c r="B8" s="17" t="s">
        <v>57</v>
      </c>
      <c r="C8" s="29">
        <v>1.4</v>
      </c>
      <c r="D8" s="30"/>
      <c r="E8" s="30"/>
      <c r="F8" s="30"/>
      <c r="H8" s="30"/>
      <c r="J8" s="17" t="s">
        <v>58</v>
      </c>
      <c r="K8" s="30"/>
    </row>
    <row r="9" spans="2:11" x14ac:dyDescent="0.25">
      <c r="B9" s="17" t="s">
        <v>59</v>
      </c>
      <c r="C9" s="29">
        <v>1850</v>
      </c>
      <c r="D9" s="30"/>
      <c r="E9" s="30"/>
      <c r="F9" s="30"/>
      <c r="H9" s="30"/>
    </row>
    <row r="10" spans="2:11" x14ac:dyDescent="0.25">
      <c r="B10" s="17" t="s">
        <v>24</v>
      </c>
      <c r="C10" s="19">
        <v>300</v>
      </c>
    </row>
    <row r="12" spans="2:11" x14ac:dyDescent="0.25">
      <c r="G12" s="41" t="s">
        <v>60</v>
      </c>
      <c r="H12" s="41"/>
      <c r="I12" s="41" t="s">
        <v>61</v>
      </c>
      <c r="J12" s="41"/>
    </row>
    <row r="13" spans="2:11" x14ac:dyDescent="0.25">
      <c r="B13" s="22" t="s">
        <v>62</v>
      </c>
      <c r="C13" s="31" t="s">
        <v>23</v>
      </c>
      <c r="D13" s="22" t="s">
        <v>63</v>
      </c>
      <c r="E13" s="22" t="s">
        <v>64</v>
      </c>
      <c r="F13" s="22" t="s">
        <v>65</v>
      </c>
      <c r="G13" s="31" t="s">
        <v>3</v>
      </c>
      <c r="H13" s="31" t="s">
        <v>66</v>
      </c>
      <c r="I13" s="22" t="s">
        <v>67</v>
      </c>
      <c r="J13" s="22" t="s">
        <v>68</v>
      </c>
    </row>
    <row r="14" spans="2:11" x14ac:dyDescent="0.25">
      <c r="B14" s="5">
        <v>0</v>
      </c>
      <c r="C14" s="25"/>
    </row>
    <row r="15" spans="2:11" x14ac:dyDescent="0.25">
      <c r="B15" s="5">
        <v>1</v>
      </c>
      <c r="C15" s="19">
        <v>0</v>
      </c>
      <c r="G15" s="5" t="e">
        <f t="shared" ref="G15:G20" si="0">LN(-LN(1-F15))</f>
        <v>#NUM!</v>
      </c>
      <c r="H15" s="5" t="e">
        <f t="shared" ref="H15:H20" si="1">LN(-LN(1-D15))</f>
        <v>#NUM!</v>
      </c>
    </row>
    <row r="16" spans="2:11" x14ac:dyDescent="0.25">
      <c r="B16" s="5">
        <v>6</v>
      </c>
      <c r="C16" s="19">
        <v>0</v>
      </c>
      <c r="G16" s="5" t="e">
        <f t="shared" si="0"/>
        <v>#NUM!</v>
      </c>
      <c r="H16" s="5" t="e">
        <f t="shared" si="1"/>
        <v>#NUM!</v>
      </c>
    </row>
    <row r="17" spans="2:11" x14ac:dyDescent="0.25">
      <c r="B17" s="5">
        <v>48</v>
      </c>
      <c r="C17" s="19">
        <v>2</v>
      </c>
      <c r="G17" s="5" t="e">
        <f t="shared" si="0"/>
        <v>#NUM!</v>
      </c>
      <c r="H17" s="5" t="e">
        <f t="shared" si="1"/>
        <v>#NUM!</v>
      </c>
      <c r="I17" s="5">
        <f>(D17-D14)*$C$10</f>
        <v>0</v>
      </c>
      <c r="J17" s="5" t="e">
        <f>(SUM(C15:C17)-I17)^2 / I17</f>
        <v>#DIV/0!</v>
      </c>
    </row>
    <row r="18" spans="2:11" x14ac:dyDescent="0.25">
      <c r="B18" s="5">
        <v>168</v>
      </c>
      <c r="C18" s="19">
        <v>16</v>
      </c>
      <c r="G18" s="5" t="e">
        <f t="shared" si="0"/>
        <v>#NUM!</v>
      </c>
      <c r="H18" s="5" t="e">
        <f t="shared" si="1"/>
        <v>#NUM!</v>
      </c>
      <c r="I18" s="5">
        <f>(D18-D17)*$C$10</f>
        <v>0</v>
      </c>
      <c r="J18" s="5" t="e">
        <f>(C18-I18)^2 / I18</f>
        <v>#DIV/0!</v>
      </c>
    </row>
    <row r="19" spans="2:11" x14ac:dyDescent="0.25">
      <c r="B19" s="5">
        <v>500</v>
      </c>
      <c r="C19" s="19">
        <v>43</v>
      </c>
      <c r="G19" s="5" t="e">
        <f t="shared" si="0"/>
        <v>#NUM!</v>
      </c>
      <c r="H19" s="5" t="e">
        <f t="shared" si="1"/>
        <v>#NUM!</v>
      </c>
      <c r="I19" s="5">
        <f>(D19-D18)*$C$10</f>
        <v>0</v>
      </c>
      <c r="J19" s="5" t="e">
        <f>(C19-I19)^2 / I19</f>
        <v>#DIV/0!</v>
      </c>
    </row>
    <row r="20" spans="2:11" x14ac:dyDescent="0.25">
      <c r="B20" s="5">
        <v>1000</v>
      </c>
      <c r="C20" s="19">
        <v>63</v>
      </c>
      <c r="G20" s="5" t="e">
        <f t="shared" si="0"/>
        <v>#NUM!</v>
      </c>
      <c r="H20" s="5" t="e">
        <f t="shared" si="1"/>
        <v>#NUM!</v>
      </c>
      <c r="I20" s="5">
        <f>(D20-D19)*$C$10</f>
        <v>0</v>
      </c>
      <c r="J20" s="5" t="e">
        <f>(C20-I20)^2 / I20</f>
        <v>#DIV/0!</v>
      </c>
    </row>
    <row r="22" spans="2:11" x14ac:dyDescent="0.25">
      <c r="B22" s="5" t="s">
        <v>69</v>
      </c>
      <c r="C22" s="25">
        <f>$C$10-SUM(C15:C20)</f>
        <v>176</v>
      </c>
      <c r="I22" s="5">
        <f>D22*$C$10</f>
        <v>0</v>
      </c>
      <c r="J22" s="5" t="e">
        <f>(C22-I22)^2 / I22</f>
        <v>#DIV/0!</v>
      </c>
    </row>
    <row r="24" spans="2:11" x14ac:dyDescent="0.25">
      <c r="B24" s="26"/>
      <c r="C24" s="26"/>
      <c r="D24" s="32" t="s">
        <v>70</v>
      </c>
      <c r="E24" s="3"/>
      <c r="I24" s="20" t="s">
        <v>8</v>
      </c>
      <c r="J24" s="30" t="e">
        <f>SUM(J17:J22)</f>
        <v>#DIV/0!</v>
      </c>
    </row>
    <row r="25" spans="2:11" x14ac:dyDescent="0.25">
      <c r="B25" s="26"/>
      <c r="C25" s="26"/>
      <c r="D25" s="20" t="s">
        <v>71</v>
      </c>
      <c r="E25" s="30"/>
      <c r="I25" s="20" t="s">
        <v>7</v>
      </c>
      <c r="J25" s="30">
        <f>5-1-2</f>
        <v>2</v>
      </c>
    </row>
    <row r="26" spans="2:11" x14ac:dyDescent="0.25">
      <c r="B26" s="26"/>
      <c r="C26" s="26"/>
      <c r="D26" s="20" t="s">
        <v>72</v>
      </c>
      <c r="E26" s="3"/>
      <c r="I26" s="20" t="s">
        <v>9</v>
      </c>
      <c r="J26" s="34" t="e">
        <f>CHIDIST(J24,J25)</f>
        <v>#DIV/0!</v>
      </c>
      <c r="K26" s="33" t="e">
        <f>IF(J26&gt;5%, "pass", "FAIL")</f>
        <v>#DIV/0!</v>
      </c>
    </row>
    <row r="27" spans="2:11" x14ac:dyDescent="0.25">
      <c r="B27" s="26"/>
      <c r="C27" s="26"/>
      <c r="D27" s="25"/>
      <c r="E27" s="26"/>
    </row>
    <row r="28" spans="2:11" x14ac:dyDescent="0.25">
      <c r="B28" s="27"/>
      <c r="C28" s="26"/>
    </row>
    <row r="29" spans="2:11" x14ac:dyDescent="0.25">
      <c r="B29" s="27"/>
      <c r="C29" s="26"/>
    </row>
    <row r="30" spans="2:11" x14ac:dyDescent="0.25">
      <c r="B30" s="27"/>
      <c r="C30" s="26"/>
      <c r="D30" s="26"/>
      <c r="E30" s="26"/>
    </row>
    <row r="31" spans="2:11" x14ac:dyDescent="0.25">
      <c r="B31" s="26"/>
      <c r="C31" s="26"/>
      <c r="D31" s="26"/>
      <c r="E31" s="26"/>
    </row>
    <row r="32" spans="2:11" x14ac:dyDescent="0.25">
      <c r="B32" s="7"/>
      <c r="C32" s="7"/>
      <c r="D32" s="7"/>
      <c r="E32" s="7"/>
      <c r="F32" s="7"/>
      <c r="G32" s="7"/>
      <c r="H32" s="7"/>
    </row>
    <row r="33" spans="2:8" x14ac:dyDescent="0.25">
      <c r="B33" s="7"/>
      <c r="C33" s="7"/>
      <c r="D33" s="7"/>
      <c r="E33" s="7"/>
      <c r="F33" s="7"/>
      <c r="G33" s="7"/>
      <c r="H33" s="7"/>
    </row>
    <row r="34" spans="2:8" x14ac:dyDescent="0.25">
      <c r="B34" s="7"/>
      <c r="C34" s="7"/>
      <c r="D34" s="7"/>
      <c r="E34" s="7"/>
      <c r="F34" s="7"/>
      <c r="G34" s="7"/>
      <c r="H34" s="7"/>
    </row>
    <row r="35" spans="2:8" x14ac:dyDescent="0.25">
      <c r="B35" s="7"/>
      <c r="C35" s="7"/>
      <c r="D35" s="7"/>
      <c r="E35" s="7"/>
      <c r="F35" s="7"/>
      <c r="G35" s="7"/>
      <c r="H35" s="7"/>
    </row>
    <row r="36" spans="2:8" x14ac:dyDescent="0.25">
      <c r="B36" s="7"/>
      <c r="C36" s="7"/>
      <c r="D36" s="7"/>
      <c r="E36" s="7"/>
      <c r="F36" s="7"/>
      <c r="G36" s="7"/>
      <c r="H36" s="7"/>
    </row>
    <row r="37" spans="2:8" x14ac:dyDescent="0.25">
      <c r="B37" s="7"/>
      <c r="C37" s="7"/>
      <c r="D37" s="7"/>
      <c r="E37" s="7"/>
      <c r="F37" s="7"/>
      <c r="G37" s="7"/>
      <c r="H37" s="7"/>
    </row>
    <row r="38" spans="2:8" x14ac:dyDescent="0.25">
      <c r="B38" s="26"/>
      <c r="C38" s="28"/>
      <c r="D38" s="28"/>
      <c r="E38" s="28"/>
    </row>
    <row r="39" spans="2:8" x14ac:dyDescent="0.25">
      <c r="B39" s="26"/>
      <c r="C39" s="28"/>
      <c r="D39" s="28"/>
      <c r="E39" s="28"/>
    </row>
  </sheetData>
  <mergeCells count="2">
    <mergeCell ref="G12:H12"/>
    <mergeCell ref="I12:J12"/>
  </mergeCells>
  <conditionalFormatting sqref="K26">
    <cfRule type="containsText" dxfId="1" priority="3" operator="containsText" text="pass">
      <formula>NOT(ISERROR(SEARCH("pass",K26)))</formula>
    </cfRule>
    <cfRule type="containsText" dxfId="0" priority="4" operator="containsText" text="FAIL">
      <formula>NOT(ISERROR(SEARCH("FAIL",K26)))</formula>
    </cfRule>
  </conditionalFormatting>
  <conditionalFormatting sqref="C33:G37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3:H3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 8.1</vt:lpstr>
      <vt:lpstr>Ex 8.2</vt:lpstr>
      <vt:lpstr>Ex 8.3</vt:lpstr>
      <vt:lpstr>Ex 8.4</vt:lpstr>
      <vt:lpstr>Ex 8.5a</vt:lpstr>
      <vt:lpstr>Ex 8.5b</vt:lpstr>
      <vt:lpstr>Ex 8.6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scjohnso</dc:creator>
  <cp:lastModifiedBy>scjohnso</cp:lastModifiedBy>
  <dcterms:created xsi:type="dcterms:W3CDTF">2013-01-28T08:18:19Z</dcterms:created>
  <dcterms:modified xsi:type="dcterms:W3CDTF">2013-02-05T00:32:14Z</dcterms:modified>
</cp:coreProperties>
</file>