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11565"/>
  </bookViews>
  <sheets>
    <sheet name="Ex 7.1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33" i="4" l="1"/>
  <c r="E208" i="4" l="1"/>
  <c r="D208" i="4"/>
  <c r="C208" i="4"/>
  <c r="B208" i="4"/>
  <c r="E207" i="4"/>
  <c r="D207" i="4"/>
  <c r="C207" i="4"/>
  <c r="B207" i="4"/>
  <c r="E206" i="4"/>
  <c r="D206" i="4"/>
  <c r="C206" i="4"/>
  <c r="B206" i="4"/>
  <c r="E205" i="4"/>
  <c r="D205" i="4"/>
  <c r="C205" i="4"/>
  <c r="B205" i="4"/>
  <c r="E204" i="4"/>
  <c r="D204" i="4"/>
  <c r="C204" i="4"/>
  <c r="B204" i="4"/>
  <c r="E203" i="4"/>
  <c r="D203" i="4"/>
  <c r="C203" i="4"/>
  <c r="B203" i="4"/>
  <c r="E202" i="4"/>
  <c r="D202" i="4"/>
  <c r="C202" i="4"/>
  <c r="B202" i="4"/>
  <c r="E201" i="4"/>
  <c r="D201" i="4"/>
  <c r="C201" i="4"/>
  <c r="B201" i="4"/>
  <c r="E200" i="4"/>
  <c r="D200" i="4"/>
  <c r="C200" i="4"/>
  <c r="B200" i="4"/>
  <c r="E199" i="4"/>
  <c r="D199" i="4"/>
  <c r="C199" i="4"/>
  <c r="B199" i="4"/>
  <c r="E198" i="4"/>
  <c r="D198" i="4"/>
  <c r="C198" i="4"/>
  <c r="B198" i="4"/>
  <c r="E197" i="4"/>
  <c r="D197" i="4"/>
  <c r="C197" i="4"/>
  <c r="B197" i="4"/>
  <c r="E196" i="4"/>
  <c r="D196" i="4"/>
  <c r="C196" i="4"/>
  <c r="B196" i="4"/>
  <c r="E195" i="4"/>
  <c r="D195" i="4"/>
  <c r="C195" i="4"/>
  <c r="B195" i="4"/>
  <c r="E194" i="4"/>
  <c r="D194" i="4"/>
  <c r="C194" i="4"/>
  <c r="B194" i="4"/>
  <c r="E193" i="4"/>
  <c r="D193" i="4"/>
  <c r="C193" i="4"/>
  <c r="B193" i="4"/>
  <c r="E192" i="4"/>
  <c r="D192" i="4"/>
  <c r="C192" i="4"/>
  <c r="B192" i="4"/>
  <c r="E191" i="4"/>
  <c r="D191" i="4"/>
  <c r="C191" i="4"/>
  <c r="B191" i="4"/>
  <c r="E190" i="4"/>
  <c r="D190" i="4"/>
  <c r="C190" i="4"/>
  <c r="B190" i="4"/>
  <c r="E189" i="4"/>
  <c r="D189" i="4"/>
  <c r="C189" i="4"/>
  <c r="B189" i="4"/>
  <c r="E188" i="4"/>
  <c r="D188" i="4"/>
  <c r="C188" i="4"/>
  <c r="B188" i="4"/>
  <c r="E187" i="4"/>
  <c r="D187" i="4"/>
  <c r="C187" i="4"/>
  <c r="B187" i="4"/>
  <c r="E186" i="4"/>
  <c r="D186" i="4"/>
  <c r="C186" i="4"/>
  <c r="B186" i="4"/>
  <c r="E185" i="4"/>
  <c r="D185" i="4"/>
  <c r="C185" i="4"/>
  <c r="B185" i="4"/>
  <c r="E184" i="4"/>
  <c r="D184" i="4"/>
  <c r="C184" i="4"/>
  <c r="B184" i="4"/>
  <c r="E183" i="4"/>
  <c r="D183" i="4"/>
  <c r="C183" i="4"/>
  <c r="B183" i="4"/>
  <c r="E182" i="4"/>
  <c r="D182" i="4"/>
  <c r="C182" i="4"/>
  <c r="B182" i="4"/>
  <c r="E181" i="4"/>
  <c r="D181" i="4"/>
  <c r="C181" i="4"/>
  <c r="B181" i="4"/>
  <c r="E180" i="4"/>
  <c r="D180" i="4"/>
  <c r="C180" i="4"/>
  <c r="B180" i="4"/>
  <c r="E179" i="4"/>
  <c r="D179" i="4"/>
  <c r="C179" i="4"/>
  <c r="B179" i="4"/>
  <c r="E178" i="4"/>
  <c r="D178" i="4"/>
  <c r="C178" i="4"/>
  <c r="B178" i="4"/>
  <c r="E177" i="4"/>
  <c r="D177" i="4"/>
  <c r="C177" i="4"/>
  <c r="B177" i="4"/>
  <c r="E176" i="4"/>
  <c r="D176" i="4"/>
  <c r="C176" i="4"/>
  <c r="B176" i="4"/>
  <c r="E175" i="4"/>
  <c r="D175" i="4"/>
  <c r="C175" i="4"/>
  <c r="B175" i="4"/>
  <c r="E174" i="4"/>
  <c r="D174" i="4"/>
  <c r="C174" i="4"/>
  <c r="B174" i="4"/>
  <c r="E173" i="4"/>
  <c r="D173" i="4"/>
  <c r="C173" i="4"/>
  <c r="B173" i="4"/>
  <c r="E172" i="4"/>
  <c r="D172" i="4"/>
  <c r="C172" i="4"/>
  <c r="B172" i="4"/>
  <c r="E171" i="4"/>
  <c r="D171" i="4"/>
  <c r="C171" i="4"/>
  <c r="B171" i="4"/>
  <c r="E170" i="4"/>
  <c r="D170" i="4"/>
  <c r="C170" i="4"/>
  <c r="B170" i="4"/>
  <c r="E169" i="4"/>
  <c r="D169" i="4"/>
  <c r="C169" i="4"/>
  <c r="B169" i="4"/>
  <c r="E168" i="4"/>
  <c r="D168" i="4"/>
  <c r="C168" i="4"/>
  <c r="B168" i="4"/>
  <c r="E167" i="4"/>
  <c r="D167" i="4"/>
  <c r="C167" i="4"/>
  <c r="B167" i="4"/>
  <c r="E166" i="4"/>
  <c r="D166" i="4"/>
  <c r="C166" i="4"/>
  <c r="B166" i="4"/>
  <c r="E165" i="4"/>
  <c r="D165" i="4"/>
  <c r="C165" i="4"/>
  <c r="B165" i="4"/>
  <c r="E164" i="4"/>
  <c r="D164" i="4"/>
  <c r="C164" i="4"/>
  <c r="B164" i="4"/>
  <c r="E163" i="4"/>
  <c r="D163" i="4"/>
  <c r="C163" i="4"/>
  <c r="B163" i="4"/>
  <c r="E162" i="4"/>
  <c r="D162" i="4"/>
  <c r="C162" i="4"/>
  <c r="B162" i="4"/>
  <c r="E161" i="4"/>
  <c r="D161" i="4"/>
  <c r="C161" i="4"/>
  <c r="B161" i="4"/>
  <c r="E160" i="4"/>
  <c r="D160" i="4"/>
  <c r="C160" i="4"/>
  <c r="B160" i="4"/>
  <c r="E159" i="4"/>
  <c r="D159" i="4"/>
  <c r="C159" i="4"/>
  <c r="B159" i="4"/>
  <c r="E158" i="4"/>
  <c r="D158" i="4"/>
  <c r="C158" i="4"/>
  <c r="B158" i="4"/>
  <c r="E157" i="4"/>
  <c r="D157" i="4"/>
  <c r="C157" i="4"/>
  <c r="B157" i="4"/>
  <c r="E156" i="4"/>
  <c r="D156" i="4"/>
  <c r="C156" i="4"/>
  <c r="B156" i="4"/>
  <c r="E155" i="4"/>
  <c r="D155" i="4"/>
  <c r="C155" i="4"/>
  <c r="B155" i="4"/>
  <c r="E154" i="4"/>
  <c r="D154" i="4"/>
  <c r="C154" i="4"/>
  <c r="B154" i="4"/>
  <c r="E153" i="4"/>
  <c r="D153" i="4"/>
  <c r="C153" i="4"/>
  <c r="B153" i="4"/>
  <c r="E152" i="4"/>
  <c r="D152" i="4"/>
  <c r="C152" i="4"/>
  <c r="B152" i="4"/>
  <c r="E151" i="4"/>
  <c r="D151" i="4"/>
  <c r="C151" i="4"/>
  <c r="B151" i="4"/>
  <c r="E150" i="4"/>
  <c r="D150" i="4"/>
  <c r="C150" i="4"/>
  <c r="B150" i="4"/>
  <c r="E149" i="4"/>
  <c r="D149" i="4"/>
  <c r="C149" i="4"/>
  <c r="B149" i="4"/>
  <c r="E148" i="4"/>
  <c r="D148" i="4"/>
  <c r="C148" i="4"/>
  <c r="B148" i="4"/>
  <c r="E147" i="4"/>
  <c r="D147" i="4"/>
  <c r="C147" i="4"/>
  <c r="B147" i="4"/>
  <c r="E146" i="4"/>
  <c r="D146" i="4"/>
  <c r="C146" i="4"/>
  <c r="B146" i="4"/>
  <c r="E145" i="4"/>
  <c r="D145" i="4"/>
  <c r="C145" i="4"/>
  <c r="B145" i="4"/>
  <c r="E144" i="4"/>
  <c r="D144" i="4"/>
  <c r="C144" i="4"/>
  <c r="B144" i="4"/>
  <c r="E143" i="4"/>
  <c r="D143" i="4"/>
  <c r="C143" i="4"/>
  <c r="B143" i="4"/>
  <c r="E142" i="4"/>
  <c r="D142" i="4"/>
  <c r="C142" i="4"/>
  <c r="B142" i="4"/>
  <c r="E141" i="4"/>
  <c r="D141" i="4"/>
  <c r="C141" i="4"/>
  <c r="B141" i="4"/>
  <c r="E140" i="4"/>
  <c r="D140" i="4"/>
  <c r="C140" i="4"/>
  <c r="B140" i="4"/>
  <c r="E139" i="4"/>
  <c r="D139" i="4"/>
  <c r="C139" i="4"/>
  <c r="B139" i="4"/>
  <c r="E138" i="4"/>
  <c r="D138" i="4"/>
  <c r="C138" i="4"/>
  <c r="B138" i="4"/>
  <c r="E137" i="4"/>
  <c r="D137" i="4"/>
  <c r="C137" i="4"/>
  <c r="B137" i="4"/>
  <c r="E136" i="4"/>
  <c r="D136" i="4"/>
  <c r="C136" i="4"/>
  <c r="B136" i="4"/>
  <c r="E135" i="4"/>
  <c r="D135" i="4"/>
  <c r="C135" i="4"/>
  <c r="B135" i="4"/>
  <c r="E134" i="4"/>
  <c r="D134" i="4"/>
  <c r="C134" i="4"/>
  <c r="B134" i="4"/>
  <c r="E133" i="4"/>
  <c r="D133" i="4"/>
  <c r="C133" i="4"/>
  <c r="B133" i="4"/>
  <c r="E132" i="4"/>
  <c r="D132" i="4"/>
  <c r="C132" i="4"/>
  <c r="B132" i="4"/>
  <c r="E131" i="4"/>
  <c r="D131" i="4"/>
  <c r="C131" i="4"/>
  <c r="B131" i="4"/>
  <c r="E130" i="4"/>
  <c r="D130" i="4"/>
  <c r="C130" i="4"/>
  <c r="B130" i="4"/>
  <c r="E129" i="4"/>
  <c r="D129" i="4"/>
  <c r="C129" i="4"/>
  <c r="B129" i="4"/>
  <c r="E128" i="4"/>
  <c r="D128" i="4"/>
  <c r="C128" i="4"/>
  <c r="B128" i="4"/>
  <c r="E127" i="4"/>
  <c r="D127" i="4"/>
  <c r="C127" i="4"/>
  <c r="B127" i="4"/>
  <c r="E126" i="4"/>
  <c r="D126" i="4"/>
  <c r="C126" i="4"/>
  <c r="B126" i="4"/>
  <c r="E125" i="4"/>
  <c r="D125" i="4"/>
  <c r="C125" i="4"/>
  <c r="B125" i="4"/>
  <c r="E124" i="4"/>
  <c r="D124" i="4"/>
  <c r="C124" i="4"/>
  <c r="B124" i="4"/>
  <c r="E123" i="4"/>
  <c r="D123" i="4"/>
  <c r="C123" i="4"/>
  <c r="B123" i="4"/>
  <c r="E122" i="4"/>
  <c r="D122" i="4"/>
  <c r="C122" i="4"/>
  <c r="B122" i="4"/>
  <c r="E121" i="4"/>
  <c r="D121" i="4"/>
  <c r="C121" i="4"/>
  <c r="B121" i="4"/>
  <c r="E120" i="4"/>
  <c r="D120" i="4"/>
  <c r="C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E97" i="4"/>
  <c r="D97" i="4"/>
  <c r="C97" i="4"/>
  <c r="B97" i="4"/>
  <c r="E96" i="4"/>
  <c r="D96" i="4"/>
  <c r="C96" i="4"/>
  <c r="B96" i="4"/>
  <c r="E95" i="4"/>
  <c r="D95" i="4"/>
  <c r="C95" i="4"/>
  <c r="B95" i="4"/>
  <c r="E94" i="4"/>
  <c r="D94" i="4"/>
  <c r="C94" i="4"/>
  <c r="B94" i="4"/>
  <c r="E93" i="4"/>
  <c r="D93" i="4"/>
  <c r="C93" i="4"/>
  <c r="B93" i="4"/>
  <c r="E92" i="4"/>
  <c r="D92" i="4"/>
  <c r="C92" i="4"/>
  <c r="B92" i="4"/>
  <c r="E91" i="4"/>
  <c r="D91" i="4"/>
  <c r="C91" i="4"/>
  <c r="B91" i="4"/>
  <c r="E90" i="4"/>
  <c r="D90" i="4"/>
  <c r="C90" i="4"/>
  <c r="B90" i="4"/>
  <c r="E89" i="4"/>
  <c r="D89" i="4"/>
  <c r="C89" i="4"/>
  <c r="B89" i="4"/>
  <c r="E88" i="4"/>
  <c r="D88" i="4"/>
  <c r="C88" i="4"/>
  <c r="B88" i="4"/>
  <c r="E87" i="4"/>
  <c r="D87" i="4"/>
  <c r="C87" i="4"/>
  <c r="B87" i="4"/>
  <c r="E86" i="4"/>
  <c r="D86" i="4"/>
  <c r="C86" i="4"/>
  <c r="B86" i="4"/>
  <c r="E85" i="4"/>
  <c r="D85" i="4"/>
  <c r="C85" i="4"/>
  <c r="B85" i="4"/>
  <c r="E84" i="4"/>
  <c r="D84" i="4"/>
  <c r="C84" i="4"/>
  <c r="B84" i="4"/>
  <c r="E83" i="4"/>
  <c r="D83" i="4"/>
  <c r="C83" i="4"/>
  <c r="B83" i="4"/>
  <c r="E82" i="4"/>
  <c r="D82" i="4"/>
  <c r="C82" i="4"/>
  <c r="B82" i="4"/>
  <c r="E81" i="4"/>
  <c r="D81" i="4"/>
  <c r="C81" i="4"/>
  <c r="B81" i="4"/>
  <c r="E80" i="4"/>
  <c r="D80" i="4"/>
  <c r="C80" i="4"/>
  <c r="B80" i="4"/>
  <c r="E79" i="4"/>
  <c r="D79" i="4"/>
  <c r="C79" i="4"/>
  <c r="B79" i="4"/>
  <c r="E78" i="4"/>
  <c r="D78" i="4"/>
  <c r="C78" i="4"/>
  <c r="B78" i="4"/>
  <c r="E77" i="4"/>
  <c r="D77" i="4"/>
  <c r="C77" i="4"/>
  <c r="B77" i="4"/>
  <c r="E76" i="4"/>
  <c r="D76" i="4"/>
  <c r="C76" i="4"/>
  <c r="B76" i="4"/>
  <c r="E75" i="4"/>
  <c r="D75" i="4"/>
  <c r="C75" i="4"/>
  <c r="B75" i="4"/>
  <c r="E74" i="4"/>
  <c r="D74" i="4"/>
  <c r="C74" i="4"/>
  <c r="B74" i="4"/>
  <c r="E73" i="4"/>
  <c r="D73" i="4"/>
  <c r="C73" i="4"/>
  <c r="B73" i="4"/>
  <c r="E72" i="4"/>
  <c r="D72" i="4"/>
  <c r="C72" i="4"/>
  <c r="B72" i="4"/>
  <c r="E71" i="4"/>
  <c r="D71" i="4"/>
  <c r="C71" i="4"/>
  <c r="B71" i="4"/>
  <c r="E70" i="4"/>
  <c r="D70" i="4"/>
  <c r="C70" i="4"/>
  <c r="B70" i="4"/>
  <c r="E69" i="4"/>
  <c r="D69" i="4"/>
  <c r="C69" i="4"/>
  <c r="B69" i="4"/>
  <c r="E68" i="4"/>
  <c r="D68" i="4"/>
  <c r="C68" i="4"/>
  <c r="B68" i="4"/>
  <c r="E67" i="4"/>
  <c r="D67" i="4"/>
  <c r="C67" i="4"/>
  <c r="B67" i="4"/>
  <c r="E66" i="4"/>
  <c r="D66" i="4"/>
  <c r="C66" i="4"/>
  <c r="B66" i="4"/>
  <c r="E65" i="4"/>
  <c r="D65" i="4"/>
  <c r="C65" i="4"/>
  <c r="B65" i="4"/>
  <c r="E64" i="4"/>
  <c r="D64" i="4"/>
  <c r="C64" i="4"/>
  <c r="B64" i="4"/>
  <c r="E63" i="4"/>
  <c r="D63" i="4"/>
  <c r="C63" i="4"/>
  <c r="B63" i="4"/>
  <c r="E62" i="4"/>
  <c r="D62" i="4"/>
  <c r="C62" i="4"/>
  <c r="B62" i="4"/>
  <c r="E61" i="4"/>
  <c r="D61" i="4"/>
  <c r="C61" i="4"/>
  <c r="B61" i="4"/>
  <c r="E60" i="4"/>
  <c r="D60" i="4"/>
  <c r="C60" i="4"/>
  <c r="B60" i="4"/>
  <c r="E59" i="4"/>
  <c r="D59" i="4"/>
  <c r="C59" i="4"/>
  <c r="B59" i="4"/>
  <c r="E58" i="4"/>
  <c r="D58" i="4"/>
  <c r="C58" i="4"/>
  <c r="B58" i="4"/>
  <c r="E57" i="4"/>
  <c r="D57" i="4"/>
  <c r="C57" i="4"/>
  <c r="B57" i="4"/>
  <c r="E56" i="4"/>
  <c r="D56" i="4"/>
  <c r="C56" i="4"/>
  <c r="B56" i="4"/>
  <c r="AE55" i="4"/>
  <c r="E55" i="4"/>
  <c r="D55" i="4"/>
  <c r="C55" i="4"/>
  <c r="B55" i="4"/>
  <c r="AE54" i="4"/>
  <c r="E54" i="4"/>
  <c r="D54" i="4"/>
  <c r="C54" i="4"/>
  <c r="B54" i="4"/>
  <c r="AE53" i="4"/>
  <c r="E53" i="4"/>
  <c r="D53" i="4"/>
  <c r="C53" i="4"/>
  <c r="B53" i="4"/>
  <c r="AE52" i="4"/>
  <c r="E52" i="4"/>
  <c r="D52" i="4"/>
  <c r="C52" i="4"/>
  <c r="B52" i="4"/>
  <c r="AE51" i="4"/>
  <c r="E51" i="4"/>
  <c r="D51" i="4"/>
  <c r="C51" i="4"/>
  <c r="B51" i="4"/>
  <c r="AE50" i="4"/>
  <c r="E50" i="4"/>
  <c r="D50" i="4"/>
  <c r="C50" i="4"/>
  <c r="B50" i="4"/>
  <c r="AE49" i="4"/>
  <c r="E49" i="4"/>
  <c r="D49" i="4"/>
  <c r="C49" i="4"/>
  <c r="B49" i="4"/>
  <c r="AE48" i="4"/>
  <c r="E48" i="4"/>
  <c r="D48" i="4"/>
  <c r="C48" i="4"/>
  <c r="B48" i="4"/>
  <c r="AE47" i="4"/>
  <c r="E47" i="4"/>
  <c r="D47" i="4"/>
  <c r="C47" i="4"/>
  <c r="B47" i="4"/>
  <c r="AE46" i="4"/>
  <c r="AA46" i="4"/>
  <c r="Z46" i="4"/>
  <c r="Y46" i="4"/>
  <c r="X46" i="4"/>
  <c r="E46" i="4"/>
  <c r="D46" i="4"/>
  <c r="C46" i="4"/>
  <c r="B46" i="4"/>
  <c r="AE45" i="4"/>
  <c r="E45" i="4"/>
  <c r="D45" i="4"/>
  <c r="C45" i="4"/>
  <c r="B45" i="4"/>
  <c r="AE44" i="4"/>
  <c r="E44" i="4"/>
  <c r="D44" i="4"/>
  <c r="C44" i="4"/>
  <c r="B44" i="4"/>
  <c r="AE43" i="4"/>
  <c r="E43" i="4"/>
  <c r="D43" i="4"/>
  <c r="C43" i="4"/>
  <c r="B43" i="4"/>
  <c r="AE42" i="4"/>
  <c r="E42" i="4"/>
  <c r="D42" i="4"/>
  <c r="C42" i="4"/>
  <c r="B42" i="4"/>
  <c r="AE41" i="4"/>
  <c r="E41" i="4"/>
  <c r="D41" i="4"/>
  <c r="C41" i="4"/>
  <c r="B41" i="4"/>
  <c r="AE40" i="4"/>
  <c r="E40" i="4"/>
  <c r="D40" i="4"/>
  <c r="C40" i="4"/>
  <c r="B40" i="4"/>
  <c r="AE39" i="4"/>
  <c r="E39" i="4"/>
  <c r="D39" i="4"/>
  <c r="C39" i="4"/>
  <c r="B39" i="4"/>
  <c r="AE38" i="4"/>
  <c r="E38" i="4"/>
  <c r="D38" i="4"/>
  <c r="C38" i="4"/>
  <c r="B38" i="4"/>
  <c r="AE37" i="4"/>
  <c r="E37" i="4"/>
  <c r="D37" i="4"/>
  <c r="C37" i="4"/>
  <c r="B37" i="4"/>
  <c r="AE36" i="4"/>
  <c r="E36" i="4"/>
  <c r="D36" i="4"/>
  <c r="C36" i="4"/>
  <c r="B36" i="4"/>
  <c r="AE35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G38" i="4" l="1"/>
  <c r="K38" i="4" s="1"/>
  <c r="G42" i="4"/>
  <c r="K42" i="4" s="1"/>
  <c r="G46" i="4"/>
  <c r="K46" i="4" s="1"/>
  <c r="G50" i="4"/>
  <c r="K50" i="4" s="1"/>
  <c r="G54" i="4"/>
  <c r="K54" i="4" s="1"/>
  <c r="G37" i="4"/>
  <c r="K37" i="4" s="1"/>
  <c r="G41" i="4"/>
  <c r="K41" i="4" s="1"/>
  <c r="G45" i="4"/>
  <c r="K45" i="4" s="1"/>
  <c r="G49" i="4"/>
  <c r="K49" i="4" s="1"/>
  <c r="G53" i="4"/>
  <c r="K53" i="4" s="1"/>
  <c r="G9" i="4"/>
  <c r="G10" i="4"/>
  <c r="K10" i="4" s="1"/>
  <c r="G11" i="4"/>
  <c r="K11" i="4" s="1"/>
  <c r="G12" i="4"/>
  <c r="K12" i="4" s="1"/>
  <c r="G13" i="4"/>
  <c r="K13" i="4" s="1"/>
  <c r="G14" i="4"/>
  <c r="G15" i="4"/>
  <c r="K15" i="4" s="1"/>
  <c r="G16" i="4"/>
  <c r="K16" i="4" s="1"/>
  <c r="G17" i="4"/>
  <c r="K17" i="4" s="1"/>
  <c r="G18" i="4"/>
  <c r="G19" i="4"/>
  <c r="K19" i="4" s="1"/>
  <c r="G20" i="4"/>
  <c r="K20" i="4" s="1"/>
  <c r="G21" i="4"/>
  <c r="K21" i="4" s="1"/>
  <c r="G22" i="4"/>
  <c r="K22" i="4" s="1"/>
  <c r="G23" i="4"/>
  <c r="K23" i="4" s="1"/>
  <c r="G24" i="4"/>
  <c r="K24" i="4" s="1"/>
  <c r="G25" i="4"/>
  <c r="K25" i="4" s="1"/>
  <c r="G26" i="4"/>
  <c r="G27" i="4"/>
  <c r="K27" i="4" s="1"/>
  <c r="G28" i="4"/>
  <c r="K28" i="4" s="1"/>
  <c r="G29" i="4"/>
  <c r="K29" i="4" s="1"/>
  <c r="G30" i="4"/>
  <c r="G31" i="4"/>
  <c r="K31" i="4" s="1"/>
  <c r="G32" i="4"/>
  <c r="K32" i="4" s="1"/>
  <c r="G33" i="4"/>
  <c r="K33" i="4" s="1"/>
  <c r="G34" i="4"/>
  <c r="G35" i="4"/>
  <c r="K35" i="4" s="1"/>
  <c r="G39" i="4"/>
  <c r="K39" i="4" s="1"/>
  <c r="G43" i="4"/>
  <c r="K43" i="4" s="1"/>
  <c r="G47" i="4"/>
  <c r="G51" i="4"/>
  <c r="K51" i="4" s="1"/>
  <c r="G55" i="4"/>
  <c r="K55" i="4" s="1"/>
  <c r="G36" i="4"/>
  <c r="K36" i="4" s="1"/>
  <c r="G40" i="4"/>
  <c r="G44" i="4"/>
  <c r="K44" i="4" s="1"/>
  <c r="G48" i="4"/>
  <c r="K48" i="4" s="1"/>
  <c r="G52" i="4"/>
  <c r="K52" i="4" s="1"/>
  <c r="G56" i="4"/>
  <c r="K56" i="4" s="1"/>
  <c r="G57" i="4"/>
  <c r="K57" i="4" s="1"/>
  <c r="G58" i="4"/>
  <c r="K58" i="4" s="1"/>
  <c r="G59" i="4"/>
  <c r="K59" i="4" s="1"/>
  <c r="G60" i="4"/>
  <c r="K60" i="4" s="1"/>
  <c r="G61" i="4"/>
  <c r="K61" i="4" s="1"/>
  <c r="G62" i="4"/>
  <c r="K62" i="4" s="1"/>
  <c r="G63" i="4"/>
  <c r="K63" i="4" s="1"/>
  <c r="G64" i="4"/>
  <c r="G65" i="4"/>
  <c r="K65" i="4" s="1"/>
  <c r="G66" i="4"/>
  <c r="K66" i="4" s="1"/>
  <c r="G67" i="4"/>
  <c r="K67" i="4" s="1"/>
  <c r="G68" i="4"/>
  <c r="K68" i="4" s="1"/>
  <c r="G69" i="4"/>
  <c r="K69" i="4" s="1"/>
  <c r="G70" i="4"/>
  <c r="K70" i="4" s="1"/>
  <c r="G71" i="4"/>
  <c r="K71" i="4" s="1"/>
  <c r="G72" i="4"/>
  <c r="G73" i="4"/>
  <c r="K73" i="4" s="1"/>
  <c r="G74" i="4"/>
  <c r="K74" i="4" s="1"/>
  <c r="G75" i="4"/>
  <c r="K75" i="4" s="1"/>
  <c r="G76" i="4"/>
  <c r="G77" i="4"/>
  <c r="K77" i="4" s="1"/>
  <c r="G78" i="4"/>
  <c r="K78" i="4" s="1"/>
  <c r="G79" i="4"/>
  <c r="K79" i="4" s="1"/>
  <c r="G80" i="4"/>
  <c r="K80" i="4" s="1"/>
  <c r="G81" i="4"/>
  <c r="K81" i="4" s="1"/>
  <c r="G82" i="4"/>
  <c r="K82" i="4" s="1"/>
  <c r="G83" i="4"/>
  <c r="K83" i="4" s="1"/>
  <c r="G84" i="4"/>
  <c r="G85" i="4"/>
  <c r="K85" i="4" s="1"/>
  <c r="G86" i="4"/>
  <c r="K86" i="4" s="1"/>
  <c r="G87" i="4"/>
  <c r="K87" i="4" s="1"/>
  <c r="G88" i="4"/>
  <c r="G89" i="4"/>
  <c r="K89" i="4" s="1"/>
  <c r="G90" i="4"/>
  <c r="K90" i="4" s="1"/>
  <c r="G91" i="4"/>
  <c r="K91" i="4" s="1"/>
  <c r="G92" i="4"/>
  <c r="G93" i="4"/>
  <c r="K93" i="4" s="1"/>
  <c r="G94" i="4"/>
  <c r="K94" i="4" s="1"/>
  <c r="G95" i="4"/>
  <c r="K95" i="4" s="1"/>
  <c r="G96" i="4"/>
  <c r="G97" i="4"/>
  <c r="K97" i="4" s="1"/>
  <c r="G98" i="4"/>
  <c r="K98" i="4" s="1"/>
  <c r="G99" i="4"/>
  <c r="K99" i="4" s="1"/>
  <c r="G100" i="4"/>
  <c r="K100" i="4" s="1"/>
  <c r="G101" i="4"/>
  <c r="K101" i="4" s="1"/>
  <c r="G102" i="4"/>
  <c r="K102" i="4" s="1"/>
  <c r="G103" i="4"/>
  <c r="K103" i="4" s="1"/>
  <c r="G104" i="4"/>
  <c r="G105" i="4"/>
  <c r="K105" i="4" s="1"/>
  <c r="G106" i="4"/>
  <c r="K106" i="4" s="1"/>
  <c r="G107" i="4"/>
  <c r="K107" i="4" s="1"/>
  <c r="G108" i="4"/>
  <c r="G109" i="4"/>
  <c r="K109" i="4" s="1"/>
  <c r="G110" i="4"/>
  <c r="K110" i="4" s="1"/>
  <c r="G111" i="4"/>
  <c r="K111" i="4" s="1"/>
  <c r="G112" i="4"/>
  <c r="K112" i="4" s="1"/>
  <c r="G113" i="4"/>
  <c r="K113" i="4" s="1"/>
  <c r="G114" i="4"/>
  <c r="K114" i="4" s="1"/>
  <c r="G115" i="4"/>
  <c r="K115" i="4" s="1"/>
  <c r="G116" i="4"/>
  <c r="K116" i="4" s="1"/>
  <c r="G117" i="4"/>
  <c r="G118" i="4"/>
  <c r="K118" i="4" s="1"/>
  <c r="G119" i="4"/>
  <c r="K119" i="4" s="1"/>
  <c r="G120" i="4"/>
  <c r="G121" i="4"/>
  <c r="K121" i="4" s="1"/>
  <c r="G122" i="4"/>
  <c r="K122" i="4" s="1"/>
  <c r="G123" i="4"/>
  <c r="K123" i="4" s="1"/>
  <c r="G124" i="4"/>
  <c r="G125" i="4"/>
  <c r="K125" i="4" s="1"/>
  <c r="G126" i="4"/>
  <c r="K126" i="4" s="1"/>
  <c r="G127" i="4"/>
  <c r="K127" i="4" s="1"/>
  <c r="G128" i="4"/>
  <c r="K128" i="4" s="1"/>
  <c r="G129" i="4"/>
  <c r="K129" i="4" s="1"/>
  <c r="G130" i="4"/>
  <c r="K130" i="4" s="1"/>
  <c r="G131" i="4"/>
  <c r="K131" i="4" s="1"/>
  <c r="G132" i="4"/>
  <c r="K132" i="4" s="1"/>
  <c r="G133" i="4"/>
  <c r="K133" i="4" s="1"/>
  <c r="G134" i="4"/>
  <c r="K134" i="4" s="1"/>
  <c r="G135" i="4"/>
  <c r="G136" i="4"/>
  <c r="G137" i="4"/>
  <c r="K137" i="4" s="1"/>
  <c r="G138" i="4"/>
  <c r="K138" i="4" s="1"/>
  <c r="G139" i="4"/>
  <c r="K139" i="4" s="1"/>
  <c r="G140" i="4"/>
  <c r="G141" i="4"/>
  <c r="K141" i="4" s="1"/>
  <c r="G142" i="4"/>
  <c r="K142" i="4" s="1"/>
  <c r="G143" i="4"/>
  <c r="G144" i="4"/>
  <c r="K144" i="4" s="1"/>
  <c r="G145" i="4"/>
  <c r="K145" i="4" s="1"/>
  <c r="G146" i="4"/>
  <c r="K146" i="4" s="1"/>
  <c r="G147" i="4"/>
  <c r="K147" i="4" s="1"/>
  <c r="G148" i="4"/>
  <c r="G149" i="4"/>
  <c r="K149" i="4" s="1"/>
  <c r="G150" i="4"/>
  <c r="K150" i="4" s="1"/>
  <c r="G151" i="4"/>
  <c r="G152" i="4"/>
  <c r="G153" i="4"/>
  <c r="K153" i="4" s="1"/>
  <c r="G154" i="4"/>
  <c r="K154" i="4" s="1"/>
  <c r="G155" i="4"/>
  <c r="K155" i="4" s="1"/>
  <c r="G156" i="4"/>
  <c r="G157" i="4"/>
  <c r="K157" i="4" s="1"/>
  <c r="G158" i="4"/>
  <c r="K158" i="4" s="1"/>
  <c r="G159" i="4"/>
  <c r="K159" i="4" s="1"/>
  <c r="G160" i="4"/>
  <c r="K160" i="4" s="1"/>
  <c r="G161" i="4"/>
  <c r="K161" i="4" s="1"/>
  <c r="G162" i="4"/>
  <c r="K162" i="4" s="1"/>
  <c r="G163" i="4"/>
  <c r="K163" i="4" s="1"/>
  <c r="G164" i="4"/>
  <c r="K164" i="4" s="1"/>
  <c r="G165" i="4"/>
  <c r="G166" i="4"/>
  <c r="K166" i="4" s="1"/>
  <c r="G167" i="4"/>
  <c r="K167" i="4" s="1"/>
  <c r="G168" i="4"/>
  <c r="G169" i="4"/>
  <c r="K169" i="4" s="1"/>
  <c r="G170" i="4"/>
  <c r="K170" i="4" s="1"/>
  <c r="G171" i="4"/>
  <c r="K171" i="4" s="1"/>
  <c r="G172" i="4"/>
  <c r="G173" i="4"/>
  <c r="K173" i="4" s="1"/>
  <c r="G174" i="4"/>
  <c r="K174" i="4" s="1"/>
  <c r="G175" i="4"/>
  <c r="K175" i="4" s="1"/>
  <c r="G176" i="4"/>
  <c r="G177" i="4"/>
  <c r="K177" i="4" s="1"/>
  <c r="G178" i="4"/>
  <c r="K178" i="4" s="1"/>
  <c r="G179" i="4"/>
  <c r="K179" i="4" s="1"/>
  <c r="G180" i="4"/>
  <c r="G181" i="4"/>
  <c r="K181" i="4" s="1"/>
  <c r="G182" i="4"/>
  <c r="K182" i="4" s="1"/>
  <c r="G183" i="4"/>
  <c r="K183" i="4" s="1"/>
  <c r="G184" i="4"/>
  <c r="G185" i="4"/>
  <c r="K185" i="4" s="1"/>
  <c r="G186" i="4"/>
  <c r="K186" i="4" s="1"/>
  <c r="G187" i="4"/>
  <c r="K187" i="4" s="1"/>
  <c r="G188" i="4"/>
  <c r="G189" i="4"/>
  <c r="K189" i="4" s="1"/>
  <c r="G190" i="4"/>
  <c r="K190" i="4" s="1"/>
  <c r="G191" i="4"/>
  <c r="K191" i="4" s="1"/>
  <c r="G192" i="4"/>
  <c r="G193" i="4"/>
  <c r="K193" i="4" s="1"/>
  <c r="G194" i="4"/>
  <c r="K194" i="4" s="1"/>
  <c r="G195" i="4"/>
  <c r="K195" i="4" s="1"/>
  <c r="G196" i="4"/>
  <c r="G197" i="4"/>
  <c r="K197" i="4" s="1"/>
  <c r="G198" i="4"/>
  <c r="K198" i="4" s="1"/>
  <c r="G199" i="4"/>
  <c r="G200" i="4"/>
  <c r="K200" i="4" s="1"/>
  <c r="G201" i="4"/>
  <c r="K201" i="4" s="1"/>
  <c r="G202" i="4"/>
  <c r="K202" i="4" s="1"/>
  <c r="G203" i="4"/>
  <c r="G204" i="4"/>
  <c r="G205" i="4"/>
  <c r="K205" i="4" s="1"/>
  <c r="G206" i="4"/>
  <c r="K206" i="4" s="1"/>
  <c r="G207" i="4"/>
  <c r="K207" i="4" s="1"/>
  <c r="G208" i="4"/>
  <c r="K208" i="4" s="1"/>
  <c r="H112" i="4" l="1"/>
  <c r="I112" i="4" s="1"/>
  <c r="H165" i="4"/>
  <c r="J165" i="4" s="1"/>
  <c r="H117" i="4"/>
  <c r="L117" i="4" s="1"/>
  <c r="H164" i="4"/>
  <c r="I164" i="4" s="1"/>
  <c r="H178" i="4"/>
  <c r="I178" i="4" s="1"/>
  <c r="H175" i="4"/>
  <c r="I175" i="4" s="1"/>
  <c r="H68" i="4"/>
  <c r="L68" i="4" s="1"/>
  <c r="H144" i="4"/>
  <c r="J144" i="4" s="1"/>
  <c r="H183" i="4"/>
  <c r="I183" i="4" s="1"/>
  <c r="K165" i="4"/>
  <c r="K117" i="4"/>
  <c r="H123" i="4"/>
  <c r="I123" i="4" s="1"/>
  <c r="H31" i="4"/>
  <c r="L31" i="4" s="1"/>
  <c r="H56" i="4"/>
  <c r="L56" i="4" s="1"/>
  <c r="H191" i="4"/>
  <c r="L191" i="4" s="1"/>
  <c r="H158" i="4"/>
  <c r="L158" i="4" s="1"/>
  <c r="H85" i="4"/>
  <c r="J85" i="4" s="1"/>
  <c r="H89" i="4"/>
  <c r="I89" i="4" s="1"/>
  <c r="H86" i="4"/>
  <c r="L86" i="4" s="1"/>
  <c r="H29" i="4"/>
  <c r="J29" i="4" s="1"/>
  <c r="H207" i="4"/>
  <c r="I207" i="4" s="1"/>
  <c r="H167" i="4"/>
  <c r="L167" i="4" s="1"/>
  <c r="H155" i="4"/>
  <c r="I155" i="4" s="1"/>
  <c r="H200" i="4"/>
  <c r="I200" i="4" s="1"/>
  <c r="H50" i="4"/>
  <c r="I50" i="4" s="1"/>
  <c r="K204" i="4"/>
  <c r="H204" i="4"/>
  <c r="J204" i="4" s="1"/>
  <c r="K196" i="4"/>
  <c r="H196" i="4"/>
  <c r="J196" i="4" s="1"/>
  <c r="K192" i="4"/>
  <c r="H192" i="4"/>
  <c r="J192" i="4" s="1"/>
  <c r="K188" i="4"/>
  <c r="H188" i="4"/>
  <c r="L188" i="4" s="1"/>
  <c r="K184" i="4"/>
  <c r="H184" i="4"/>
  <c r="J184" i="4" s="1"/>
  <c r="K180" i="4"/>
  <c r="H180" i="4"/>
  <c r="I180" i="4" s="1"/>
  <c r="K176" i="4"/>
  <c r="H176" i="4"/>
  <c r="L176" i="4" s="1"/>
  <c r="K172" i="4"/>
  <c r="H172" i="4"/>
  <c r="J172" i="4" s="1"/>
  <c r="K168" i="4"/>
  <c r="H168" i="4"/>
  <c r="I168" i="4" s="1"/>
  <c r="K156" i="4"/>
  <c r="H156" i="4"/>
  <c r="L156" i="4" s="1"/>
  <c r="K152" i="4"/>
  <c r="H152" i="4"/>
  <c r="I152" i="4" s="1"/>
  <c r="K148" i="4"/>
  <c r="H148" i="4"/>
  <c r="L148" i="4" s="1"/>
  <c r="K140" i="4"/>
  <c r="H140" i="4"/>
  <c r="L140" i="4" s="1"/>
  <c r="K136" i="4"/>
  <c r="H136" i="4"/>
  <c r="I136" i="4" s="1"/>
  <c r="K124" i="4"/>
  <c r="H124" i="4"/>
  <c r="J124" i="4" s="1"/>
  <c r="K120" i="4"/>
  <c r="H120" i="4"/>
  <c r="I120" i="4" s="1"/>
  <c r="H108" i="4"/>
  <c r="L108" i="4" s="1"/>
  <c r="K104" i="4"/>
  <c r="H104" i="4"/>
  <c r="I104" i="4" s="1"/>
  <c r="K96" i="4"/>
  <c r="H96" i="4"/>
  <c r="I96" i="4" s="1"/>
  <c r="H92" i="4"/>
  <c r="I92" i="4" s="1"/>
  <c r="K88" i="4"/>
  <c r="H88" i="4"/>
  <c r="J88" i="4" s="1"/>
  <c r="K84" i="4"/>
  <c r="H84" i="4"/>
  <c r="I84" i="4" s="1"/>
  <c r="K76" i="4"/>
  <c r="H76" i="4"/>
  <c r="L76" i="4" s="1"/>
  <c r="K72" i="4"/>
  <c r="H72" i="4"/>
  <c r="I72" i="4" s="1"/>
  <c r="K64" i="4"/>
  <c r="H64" i="4"/>
  <c r="L64" i="4" s="1"/>
  <c r="H40" i="4"/>
  <c r="L40" i="4" s="1"/>
  <c r="K47" i="4"/>
  <c r="H47" i="4"/>
  <c r="L47" i="4" s="1"/>
  <c r="K34" i="4"/>
  <c r="H34" i="4"/>
  <c r="J34" i="4" s="1"/>
  <c r="K30" i="4"/>
  <c r="H30" i="4"/>
  <c r="L30" i="4" s="1"/>
  <c r="K26" i="4"/>
  <c r="H26" i="4"/>
  <c r="I26" i="4" s="1"/>
  <c r="K18" i="4"/>
  <c r="H18" i="4"/>
  <c r="L18" i="4" s="1"/>
  <c r="K14" i="4"/>
  <c r="H14" i="4"/>
  <c r="I14" i="4" s="1"/>
  <c r="H93" i="4"/>
  <c r="I93" i="4" s="1"/>
  <c r="H150" i="4"/>
  <c r="J150" i="4" s="1"/>
  <c r="H134" i="4"/>
  <c r="I134" i="4" s="1"/>
  <c r="H107" i="4"/>
  <c r="I107" i="4" s="1"/>
  <c r="W7" i="4"/>
  <c r="H99" i="4"/>
  <c r="J99" i="4" s="1"/>
  <c r="H13" i="4"/>
  <c r="I13" i="4" s="1"/>
  <c r="H130" i="4"/>
  <c r="I130" i="4" s="1"/>
  <c r="H91" i="4"/>
  <c r="L91" i="4" s="1"/>
  <c r="U10" i="4"/>
  <c r="S13" i="4" s="1"/>
  <c r="H55" i="4"/>
  <c r="L55" i="4" s="1"/>
  <c r="H16" i="4"/>
  <c r="J16" i="4" s="1"/>
  <c r="H38" i="4"/>
  <c r="J38" i="4" s="1"/>
  <c r="H10" i="4"/>
  <c r="J10" i="4" s="1"/>
  <c r="H42" i="4"/>
  <c r="I42" i="4" s="1"/>
  <c r="H12" i="4"/>
  <c r="L12" i="4" s="1"/>
  <c r="H36" i="4"/>
  <c r="L36" i="4" s="1"/>
  <c r="H44" i="4"/>
  <c r="J44" i="4" s="1"/>
  <c r="H65" i="4"/>
  <c r="I65" i="4" s="1"/>
  <c r="H94" i="4"/>
  <c r="I94" i="4" s="1"/>
  <c r="H145" i="4"/>
  <c r="L145" i="4" s="1"/>
  <c r="H71" i="4"/>
  <c r="L71" i="4" s="1"/>
  <c r="H139" i="4"/>
  <c r="I139" i="4" s="1"/>
  <c r="H147" i="4"/>
  <c r="J147" i="4" s="1"/>
  <c r="H159" i="4"/>
  <c r="L159" i="4" s="1"/>
  <c r="H202" i="4"/>
  <c r="J202" i="4" s="1"/>
  <c r="H125" i="4"/>
  <c r="J125" i="4" s="1"/>
  <c r="H81" i="4"/>
  <c r="L81" i="4" s="1"/>
  <c r="H132" i="4"/>
  <c r="I132" i="4" s="1"/>
  <c r="H163" i="4"/>
  <c r="I163" i="4" s="1"/>
  <c r="H100" i="4"/>
  <c r="I100" i="4" s="1"/>
  <c r="H62" i="4"/>
  <c r="L62" i="4" s="1"/>
  <c r="K92" i="4"/>
  <c r="K108" i="4"/>
  <c r="H9" i="4"/>
  <c r="L9" i="4" s="1"/>
  <c r="H54" i="4"/>
  <c r="L54" i="4" s="1"/>
  <c r="H82" i="4"/>
  <c r="L82" i="4" s="1"/>
  <c r="H80" i="4"/>
  <c r="I80" i="4" s="1"/>
  <c r="H186" i="4"/>
  <c r="I186" i="4" s="1"/>
  <c r="H203" i="4"/>
  <c r="I203" i="4" s="1"/>
  <c r="H199" i="4"/>
  <c r="I199" i="4" s="1"/>
  <c r="H151" i="4"/>
  <c r="I151" i="4" s="1"/>
  <c r="H143" i="4"/>
  <c r="L143" i="4" s="1"/>
  <c r="H135" i="4"/>
  <c r="J135" i="4" s="1"/>
  <c r="H127" i="4"/>
  <c r="J127" i="4" s="1"/>
  <c r="H119" i="4"/>
  <c r="L119" i="4" s="1"/>
  <c r="H111" i="4"/>
  <c r="L111" i="4" s="1"/>
  <c r="H95" i="4"/>
  <c r="I95" i="4" s="1"/>
  <c r="H63" i="4"/>
  <c r="L63" i="4" s="1"/>
  <c r="H52" i="4"/>
  <c r="L52" i="4" s="1"/>
  <c r="H43" i="4"/>
  <c r="L43" i="4" s="1"/>
  <c r="H17" i="4"/>
  <c r="L17" i="4" s="1"/>
  <c r="H77" i="4"/>
  <c r="L77" i="4" s="1"/>
  <c r="H195" i="4"/>
  <c r="L195" i="4" s="1"/>
  <c r="H187" i="4"/>
  <c r="I187" i="4" s="1"/>
  <c r="H179" i="4"/>
  <c r="J179" i="4" s="1"/>
  <c r="H171" i="4"/>
  <c r="I171" i="4" s="1"/>
  <c r="H208" i="4"/>
  <c r="I208" i="4" s="1"/>
  <c r="H133" i="4"/>
  <c r="L133" i="4" s="1"/>
  <c r="H128" i="4"/>
  <c r="L128" i="4" s="1"/>
  <c r="H162" i="4"/>
  <c r="J162" i="4" s="1"/>
  <c r="H131" i="4"/>
  <c r="L131" i="4" s="1"/>
  <c r="H115" i="4"/>
  <c r="I115" i="4" s="1"/>
  <c r="H60" i="4"/>
  <c r="I60" i="4" s="1"/>
  <c r="H149" i="4"/>
  <c r="I149" i="4" s="1"/>
  <c r="H67" i="4"/>
  <c r="J67" i="4" s="1"/>
  <c r="H24" i="4"/>
  <c r="I24" i="4" s="1"/>
  <c r="H59" i="4"/>
  <c r="J59" i="4" s="1"/>
  <c r="U26" i="4"/>
  <c r="Y7" i="4" s="1"/>
  <c r="H126" i="4"/>
  <c r="I126" i="4" s="1"/>
  <c r="H160" i="4"/>
  <c r="I160" i="4" s="1"/>
  <c r="H194" i="4"/>
  <c r="L194" i="4" s="1"/>
  <c r="H198" i="4"/>
  <c r="I198" i="4" s="1"/>
  <c r="H48" i="4"/>
  <c r="I48" i="4" s="1"/>
  <c r="H20" i="4"/>
  <c r="L20" i="4" s="1"/>
  <c r="H109" i="4"/>
  <c r="L109" i="4" s="1"/>
  <c r="H205" i="4"/>
  <c r="I205" i="4" s="1"/>
  <c r="H116" i="4"/>
  <c r="I116" i="4" s="1"/>
  <c r="H161" i="4"/>
  <c r="J161" i="4" s="1"/>
  <c r="H78" i="4"/>
  <c r="J78" i="4" s="1"/>
  <c r="K40" i="4"/>
  <c r="H87" i="4"/>
  <c r="L87" i="4" s="1"/>
  <c r="H103" i="4"/>
  <c r="L103" i="4" s="1"/>
  <c r="H49" i="4"/>
  <c r="L49" i="4" s="1"/>
  <c r="H19" i="4"/>
  <c r="L19" i="4" s="1"/>
  <c r="H22" i="4"/>
  <c r="J22" i="4" s="1"/>
  <c r="H122" i="4"/>
  <c r="J122" i="4" s="1"/>
  <c r="H74" i="4"/>
  <c r="I74" i="4" s="1"/>
  <c r="H146" i="4"/>
  <c r="J146" i="4" s="1"/>
  <c r="H170" i="4"/>
  <c r="J170" i="4" s="1"/>
  <c r="K199" i="4"/>
  <c r="H197" i="4"/>
  <c r="I197" i="4" s="1"/>
  <c r="H193" i="4"/>
  <c r="L193" i="4" s="1"/>
  <c r="H189" i="4"/>
  <c r="L189" i="4" s="1"/>
  <c r="H185" i="4"/>
  <c r="J185" i="4" s="1"/>
  <c r="H181" i="4"/>
  <c r="I181" i="4" s="1"/>
  <c r="H177" i="4"/>
  <c r="L177" i="4" s="1"/>
  <c r="H173" i="4"/>
  <c r="L173" i="4" s="1"/>
  <c r="H169" i="4"/>
  <c r="I169" i="4" s="1"/>
  <c r="K203" i="4"/>
  <c r="H105" i="4"/>
  <c r="L105" i="4" s="1"/>
  <c r="H73" i="4"/>
  <c r="L73" i="4" s="1"/>
  <c r="H154" i="4"/>
  <c r="L154" i="4" s="1"/>
  <c r="H153" i="4"/>
  <c r="J153" i="4" s="1"/>
  <c r="H79" i="4"/>
  <c r="L79" i="4" s="1"/>
  <c r="H66" i="4"/>
  <c r="I66" i="4" s="1"/>
  <c r="H58" i="4"/>
  <c r="I58" i="4" s="1"/>
  <c r="H28" i="4"/>
  <c r="I28" i="4" s="1"/>
  <c r="K151" i="4"/>
  <c r="K143" i="4"/>
  <c r="K135" i="4"/>
  <c r="H102" i="4"/>
  <c r="J102" i="4" s="1"/>
  <c r="H57" i="4"/>
  <c r="J57" i="4" s="1"/>
  <c r="H41" i="4"/>
  <c r="L41" i="4" s="1"/>
  <c r="H25" i="4"/>
  <c r="J25" i="4" s="1"/>
  <c r="H141" i="4"/>
  <c r="I141" i="4" s="1"/>
  <c r="H27" i="4"/>
  <c r="L27" i="4" s="1"/>
  <c r="H37" i="4"/>
  <c r="I37" i="4" s="1"/>
  <c r="H11" i="4"/>
  <c r="I11" i="4" s="1"/>
  <c r="H83" i="4"/>
  <c r="I83" i="4" s="1"/>
  <c r="H33" i="4"/>
  <c r="J33" i="4" s="1"/>
  <c r="H98" i="4"/>
  <c r="I98" i="4" s="1"/>
  <c r="H32" i="4"/>
  <c r="I32" i="4" s="1"/>
  <c r="H106" i="4"/>
  <c r="L106" i="4" s="1"/>
  <c r="U25" i="4"/>
  <c r="Y6" i="4" s="1"/>
  <c r="H110" i="4"/>
  <c r="J110" i="4" s="1"/>
  <c r="H138" i="4"/>
  <c r="J138" i="4" s="1"/>
  <c r="H69" i="4"/>
  <c r="I69" i="4" s="1"/>
  <c r="H101" i="4"/>
  <c r="L101" i="4" s="1"/>
  <c r="H166" i="4"/>
  <c r="J166" i="4" s="1"/>
  <c r="H174" i="4"/>
  <c r="I174" i="4" s="1"/>
  <c r="H182" i="4"/>
  <c r="L182" i="4" s="1"/>
  <c r="H190" i="4"/>
  <c r="J190" i="4" s="1"/>
  <c r="H206" i="4"/>
  <c r="I206" i="4" s="1"/>
  <c r="H201" i="4"/>
  <c r="I201" i="4" s="1"/>
  <c r="H129" i="4"/>
  <c r="L129" i="4" s="1"/>
  <c r="H121" i="4"/>
  <c r="L121" i="4" s="1"/>
  <c r="H113" i="4"/>
  <c r="L113" i="4" s="1"/>
  <c r="H97" i="4"/>
  <c r="J97" i="4" s="1"/>
  <c r="H157" i="4"/>
  <c r="J157" i="4" s="1"/>
  <c r="H53" i="4"/>
  <c r="I53" i="4" s="1"/>
  <c r="H70" i="4"/>
  <c r="J70" i="4" s="1"/>
  <c r="H35" i="4"/>
  <c r="J35" i="4" s="1"/>
  <c r="H137" i="4"/>
  <c r="J137" i="4" s="1"/>
  <c r="H61" i="4"/>
  <c r="J61" i="4" s="1"/>
  <c r="H21" i="4"/>
  <c r="L21" i="4" s="1"/>
  <c r="H23" i="4"/>
  <c r="J23" i="4" s="1"/>
  <c r="H15" i="4"/>
  <c r="I15" i="4" s="1"/>
  <c r="H45" i="4"/>
  <c r="L45" i="4" s="1"/>
  <c r="H46" i="4"/>
  <c r="L46" i="4" s="1"/>
  <c r="K9" i="4"/>
  <c r="H90" i="4"/>
  <c r="I90" i="4" s="1"/>
  <c r="H114" i="4"/>
  <c r="I114" i="4" s="1"/>
  <c r="H51" i="4"/>
  <c r="J51" i="4" s="1"/>
  <c r="H39" i="4"/>
  <c r="I39" i="4" s="1"/>
  <c r="H75" i="4"/>
  <c r="L75" i="4" s="1"/>
  <c r="H118" i="4"/>
  <c r="J118" i="4" s="1"/>
  <c r="H142" i="4"/>
  <c r="I142" i="4" s="1"/>
  <c r="I167" i="4" l="1"/>
  <c r="L147" i="4"/>
  <c r="J96" i="4"/>
  <c r="I54" i="4"/>
  <c r="J182" i="4"/>
  <c r="L165" i="4"/>
  <c r="J94" i="4"/>
  <c r="J62" i="4"/>
  <c r="J17" i="4"/>
  <c r="I109" i="4"/>
  <c r="J54" i="4"/>
  <c r="J175" i="4"/>
  <c r="J107" i="4"/>
  <c r="J109" i="4"/>
  <c r="I62" i="4"/>
  <c r="J108" i="4"/>
  <c r="J197" i="4"/>
  <c r="L83" i="4"/>
  <c r="I129" i="4"/>
  <c r="L157" i="4"/>
  <c r="J15" i="4"/>
  <c r="I106" i="4"/>
  <c r="I102" i="4"/>
  <c r="L16" i="4"/>
  <c r="L60" i="4"/>
  <c r="I194" i="4"/>
  <c r="I49" i="4"/>
  <c r="J89" i="4"/>
  <c r="L179" i="4"/>
  <c r="L95" i="4"/>
  <c r="J14" i="4"/>
  <c r="L28" i="4"/>
  <c r="I12" i="4"/>
  <c r="I128" i="4"/>
  <c r="I40" i="4"/>
  <c r="J194" i="4"/>
  <c r="J56" i="4"/>
  <c r="L89" i="4"/>
  <c r="I179" i="4"/>
  <c r="I137" i="4"/>
  <c r="L96" i="4"/>
  <c r="L14" i="4"/>
  <c r="I17" i="4"/>
  <c r="L153" i="4"/>
  <c r="L107" i="4"/>
  <c r="J26" i="4"/>
  <c r="I147" i="4"/>
  <c r="J128" i="4"/>
  <c r="I165" i="4"/>
  <c r="J40" i="4"/>
  <c r="J203" i="4"/>
  <c r="J74" i="4"/>
  <c r="L59" i="4"/>
  <c r="I56" i="4"/>
  <c r="I78" i="4"/>
  <c r="J167" i="4"/>
  <c r="L175" i="4"/>
  <c r="J75" i="4"/>
  <c r="I108" i="4"/>
  <c r="L135" i="4"/>
  <c r="I182" i="4"/>
  <c r="J69" i="4"/>
  <c r="J83" i="4"/>
  <c r="J141" i="4"/>
  <c r="J181" i="4"/>
  <c r="J130" i="4"/>
  <c r="L94" i="4"/>
  <c r="J60" i="4"/>
  <c r="I81" i="4"/>
  <c r="I157" i="4"/>
  <c r="L203" i="4"/>
  <c r="L74" i="4"/>
  <c r="I59" i="4"/>
  <c r="I34" i="4"/>
  <c r="J95" i="4"/>
  <c r="I135" i="4"/>
  <c r="J90" i="4"/>
  <c r="L90" i="4"/>
  <c r="J112" i="4"/>
  <c r="L115" i="4"/>
  <c r="J187" i="4"/>
  <c r="J178" i="4"/>
  <c r="I75" i="4"/>
  <c r="L185" i="4"/>
  <c r="I88" i="4"/>
  <c r="L137" i="4"/>
  <c r="J120" i="4"/>
  <c r="I148" i="4"/>
  <c r="J58" i="4"/>
  <c r="J134" i="4"/>
  <c r="J201" i="4"/>
  <c r="I188" i="4"/>
  <c r="J20" i="4"/>
  <c r="L161" i="4"/>
  <c r="L85" i="4"/>
  <c r="I9" i="4"/>
  <c r="I55" i="4"/>
  <c r="J31" i="4"/>
  <c r="L112" i="4"/>
  <c r="I133" i="4"/>
  <c r="L122" i="4"/>
  <c r="J50" i="4"/>
  <c r="L172" i="4"/>
  <c r="L186" i="4"/>
  <c r="L24" i="4"/>
  <c r="L100" i="4"/>
  <c r="J68" i="4"/>
  <c r="I191" i="4"/>
  <c r="I77" i="4"/>
  <c r="I18" i="4"/>
  <c r="J36" i="4"/>
  <c r="J71" i="4"/>
  <c r="J117" i="4"/>
  <c r="L170" i="4"/>
  <c r="I140" i="4"/>
  <c r="I63" i="4"/>
  <c r="J86" i="4"/>
  <c r="L124" i="4"/>
  <c r="I38" i="4"/>
  <c r="I68" i="4"/>
  <c r="L155" i="4"/>
  <c r="I117" i="4"/>
  <c r="L123" i="4"/>
  <c r="L23" i="4"/>
  <c r="L150" i="4"/>
  <c r="I30" i="4"/>
  <c r="J164" i="4"/>
  <c r="I101" i="4"/>
  <c r="I73" i="4"/>
  <c r="J116" i="4"/>
  <c r="J195" i="4"/>
  <c r="J151" i="4"/>
  <c r="L166" i="4"/>
  <c r="I57" i="4"/>
  <c r="I79" i="4"/>
  <c r="I173" i="4"/>
  <c r="I193" i="4"/>
  <c r="L204" i="4"/>
  <c r="L10" i="4"/>
  <c r="L29" i="4"/>
  <c r="I86" i="4"/>
  <c r="J149" i="4"/>
  <c r="J132" i="4"/>
  <c r="J168" i="4"/>
  <c r="J47" i="4"/>
  <c r="I21" i="4"/>
  <c r="J208" i="4"/>
  <c r="I22" i="4"/>
  <c r="S30" i="4"/>
  <c r="L33" i="4"/>
  <c r="I177" i="4"/>
  <c r="J155" i="4"/>
  <c r="L144" i="4"/>
  <c r="I19" i="4"/>
  <c r="J191" i="4"/>
  <c r="J72" i="4"/>
  <c r="I113" i="4"/>
  <c r="L32" i="4"/>
  <c r="L58" i="4"/>
  <c r="J169" i="4"/>
  <c r="I185" i="4"/>
  <c r="J188" i="4"/>
  <c r="I172" i="4"/>
  <c r="J148" i="4"/>
  <c r="J55" i="4"/>
  <c r="J42" i="4"/>
  <c r="J139" i="4"/>
  <c r="I97" i="4"/>
  <c r="I122" i="4"/>
  <c r="J103" i="4"/>
  <c r="J183" i="4"/>
  <c r="I20" i="4"/>
  <c r="I23" i="4"/>
  <c r="L201" i="4"/>
  <c r="L174" i="4"/>
  <c r="J32" i="4"/>
  <c r="L11" i="4"/>
  <c r="J43" i="4"/>
  <c r="I25" i="4"/>
  <c r="I111" i="4"/>
  <c r="L180" i="4"/>
  <c r="L42" i="4"/>
  <c r="J76" i="4"/>
  <c r="J87" i="4"/>
  <c r="I125" i="4"/>
  <c r="L164" i="4"/>
  <c r="I144" i="4"/>
  <c r="I158" i="4"/>
  <c r="J39" i="4"/>
  <c r="J143" i="4"/>
  <c r="J64" i="4"/>
  <c r="I156" i="4"/>
  <c r="U56" i="4"/>
  <c r="L138" i="4"/>
  <c r="L136" i="4"/>
  <c r="L25" i="4"/>
  <c r="J111" i="4"/>
  <c r="L196" i="4"/>
  <c r="J13" i="4"/>
  <c r="I31" i="4"/>
  <c r="J133" i="4"/>
  <c r="J186" i="4"/>
  <c r="I85" i="4"/>
  <c r="J9" i="4"/>
  <c r="J100" i="4"/>
  <c r="L187" i="4"/>
  <c r="J207" i="4"/>
  <c r="I64" i="4"/>
  <c r="I138" i="4"/>
  <c r="J136" i="4"/>
  <c r="I154" i="4"/>
  <c r="L169" i="4"/>
  <c r="I189" i="4"/>
  <c r="I196" i="4"/>
  <c r="L134" i="4"/>
  <c r="L13" i="4"/>
  <c r="J65" i="4"/>
  <c r="L139" i="4"/>
  <c r="L97" i="4"/>
  <c r="L178" i="4"/>
  <c r="L160" i="4"/>
  <c r="L50" i="4"/>
  <c r="J24" i="4"/>
  <c r="I103" i="4"/>
  <c r="J115" i="4"/>
  <c r="L183" i="4"/>
  <c r="L207" i="4"/>
  <c r="L48" i="4"/>
  <c r="I35" i="4"/>
  <c r="L206" i="4"/>
  <c r="J174" i="4"/>
  <c r="J11" i="4"/>
  <c r="I43" i="4"/>
  <c r="J66" i="4"/>
  <c r="J119" i="4"/>
  <c r="J154" i="4"/>
  <c r="J180" i="4"/>
  <c r="L88" i="4"/>
  <c r="I99" i="4"/>
  <c r="X7" i="4"/>
  <c r="X15" i="4" s="1"/>
  <c r="L65" i="4"/>
  <c r="I76" i="4"/>
  <c r="I161" i="4"/>
  <c r="L125" i="4"/>
  <c r="J160" i="4"/>
  <c r="L126" i="4"/>
  <c r="L67" i="4"/>
  <c r="J200" i="4"/>
  <c r="J163" i="4"/>
  <c r="J142" i="4"/>
  <c r="L39" i="4"/>
  <c r="J114" i="4"/>
  <c r="I46" i="4"/>
  <c r="L70" i="4"/>
  <c r="I143" i="4"/>
  <c r="L120" i="4"/>
  <c r="J156" i="4"/>
  <c r="I166" i="4"/>
  <c r="J98" i="4"/>
  <c r="I41" i="4"/>
  <c r="I119" i="4"/>
  <c r="J73" i="4"/>
  <c r="I150" i="4"/>
  <c r="I170" i="4"/>
  <c r="J80" i="4"/>
  <c r="L22" i="4"/>
  <c r="L202" i="4"/>
  <c r="L151" i="4"/>
  <c r="J113" i="4"/>
  <c r="J206" i="4"/>
  <c r="I110" i="4"/>
  <c r="L152" i="4"/>
  <c r="L98" i="4"/>
  <c r="J37" i="4"/>
  <c r="J27" i="4"/>
  <c r="J41" i="4"/>
  <c r="I52" i="4"/>
  <c r="L66" i="4"/>
  <c r="J173" i="4"/>
  <c r="J189" i="4"/>
  <c r="L99" i="4"/>
  <c r="I10" i="4"/>
  <c r="L44" i="4"/>
  <c r="I71" i="4"/>
  <c r="I87" i="4"/>
  <c r="L208" i="4"/>
  <c r="L80" i="4"/>
  <c r="J126" i="4"/>
  <c r="I29" i="4"/>
  <c r="L200" i="4"/>
  <c r="J123" i="4"/>
  <c r="I131" i="4"/>
  <c r="J158" i="4"/>
  <c r="L116" i="4"/>
  <c r="I202" i="4"/>
  <c r="I195" i="4"/>
  <c r="L184" i="4"/>
  <c r="L104" i="4"/>
  <c r="L142" i="4"/>
  <c r="J18" i="4"/>
  <c r="L51" i="4"/>
  <c r="I47" i="4"/>
  <c r="J46" i="4"/>
  <c r="I45" i="4"/>
  <c r="J48" i="4"/>
  <c r="L35" i="4"/>
  <c r="I70" i="4"/>
  <c r="J198" i="4"/>
  <c r="L110" i="4"/>
  <c r="L37" i="4"/>
  <c r="J52" i="4"/>
  <c r="J30" i="4"/>
  <c r="I44" i="4"/>
  <c r="I67" i="4"/>
  <c r="J131" i="4"/>
  <c r="L163" i="4"/>
  <c r="J104" i="4"/>
  <c r="I51" i="4"/>
  <c r="J21" i="4"/>
  <c r="L190" i="4"/>
  <c r="I127" i="4"/>
  <c r="J93" i="4"/>
  <c r="I145" i="4"/>
  <c r="L146" i="4"/>
  <c r="I82" i="4"/>
  <c r="I176" i="4"/>
  <c r="L92" i="4"/>
  <c r="J53" i="4"/>
  <c r="I121" i="4"/>
  <c r="U57" i="4"/>
  <c r="AA7" i="4" s="1"/>
  <c r="I190" i="4"/>
  <c r="J101" i="4"/>
  <c r="S29" i="4"/>
  <c r="J152" i="4"/>
  <c r="I33" i="4"/>
  <c r="I27" i="4"/>
  <c r="L84" i="4"/>
  <c r="L57" i="4"/>
  <c r="L127" i="4"/>
  <c r="J199" i="4"/>
  <c r="I124" i="4"/>
  <c r="I105" i="4"/>
  <c r="I204" i="4"/>
  <c r="I91" i="4"/>
  <c r="L38" i="4"/>
  <c r="I36" i="4"/>
  <c r="L162" i="4"/>
  <c r="I159" i="4"/>
  <c r="I146" i="4"/>
  <c r="J19" i="4"/>
  <c r="L149" i="4"/>
  <c r="J205" i="4"/>
  <c r="J171" i="4"/>
  <c r="L192" i="4"/>
  <c r="I184" i="4"/>
  <c r="J176" i="4"/>
  <c r="L72" i="4"/>
  <c r="J77" i="4"/>
  <c r="L118" i="4"/>
  <c r="J140" i="4"/>
  <c r="J45" i="4"/>
  <c r="L61" i="4"/>
  <c r="J92" i="4"/>
  <c r="L53" i="4"/>
  <c r="J121" i="4"/>
  <c r="L69" i="4"/>
  <c r="J106" i="4"/>
  <c r="L141" i="4"/>
  <c r="J63" i="4"/>
  <c r="J84" i="4"/>
  <c r="L102" i="4"/>
  <c r="J28" i="4"/>
  <c r="J79" i="4"/>
  <c r="I153" i="4"/>
  <c r="L199" i="4"/>
  <c r="J105" i="4"/>
  <c r="J177" i="4"/>
  <c r="L181" i="4"/>
  <c r="J193" i="4"/>
  <c r="L197" i="4"/>
  <c r="L93" i="4"/>
  <c r="L130" i="4"/>
  <c r="J91" i="4"/>
  <c r="I16" i="4"/>
  <c r="J12" i="4"/>
  <c r="L26" i="4"/>
  <c r="J145" i="4"/>
  <c r="I162" i="4"/>
  <c r="J81" i="4"/>
  <c r="J159" i="4"/>
  <c r="J129" i="4"/>
  <c r="J82" i="4"/>
  <c r="J49" i="4"/>
  <c r="L78" i="4"/>
  <c r="L132" i="4"/>
  <c r="L205" i="4"/>
  <c r="L171" i="4"/>
  <c r="I192" i="4"/>
  <c r="L168" i="4"/>
  <c r="I118" i="4"/>
  <c r="L34" i="4"/>
  <c r="L114" i="4"/>
  <c r="L15" i="4"/>
  <c r="I61" i="4"/>
  <c r="L198" i="4"/>
  <c r="X18" i="4"/>
  <c r="Y15" i="4"/>
  <c r="Y10" i="4"/>
  <c r="Y11" i="4"/>
  <c r="Y16" i="4"/>
  <c r="Y18" i="4"/>
  <c r="Y17" i="4"/>
  <c r="Y13" i="4"/>
  <c r="Y12" i="4"/>
  <c r="Y14" i="4"/>
  <c r="X16" i="4" l="1"/>
  <c r="X28" i="4" s="1"/>
  <c r="T56" i="4"/>
  <c r="X10" i="4"/>
  <c r="X22" i="4" s="1"/>
  <c r="X12" i="4"/>
  <c r="X17" i="4"/>
  <c r="X30" i="4" s="1"/>
  <c r="X11" i="4"/>
  <c r="X14" i="4"/>
  <c r="X27" i="4" s="1"/>
  <c r="T10" i="4"/>
  <c r="S60" i="4"/>
  <c r="AA6" i="4"/>
  <c r="AA13" i="4" s="1"/>
  <c r="S61" i="4"/>
  <c r="X13" i="4"/>
  <c r="X25" i="4" s="1"/>
  <c r="S45" i="4"/>
  <c r="S44" i="4"/>
  <c r="T57" i="4"/>
  <c r="T25" i="4"/>
  <c r="T40" i="4"/>
  <c r="Z7" i="4" s="1"/>
  <c r="T26" i="4"/>
  <c r="Y31" i="4"/>
  <c r="Y44" i="4" s="1"/>
  <c r="Y30" i="4"/>
  <c r="Y43" i="4" s="1"/>
  <c r="Y27" i="4"/>
  <c r="Y40" i="4" s="1"/>
  <c r="Y29" i="4"/>
  <c r="Y42" i="4" s="1"/>
  <c r="Y22" i="4"/>
  <c r="Y26" i="4"/>
  <c r="Y39" i="4" s="1"/>
  <c r="Y24" i="4"/>
  <c r="Y37" i="4" s="1"/>
  <c r="Y28" i="4"/>
  <c r="Y41" i="4" s="1"/>
  <c r="Y25" i="4"/>
  <c r="Y38" i="4" s="1"/>
  <c r="Y23" i="4"/>
  <c r="Y36" i="4" s="1"/>
  <c r="X31" i="4"/>
  <c r="X38" i="4" l="1"/>
  <c r="X40" i="4"/>
  <c r="X44" i="4"/>
  <c r="X43" i="4"/>
  <c r="X41" i="4"/>
  <c r="X35" i="4"/>
  <c r="X29" i="4"/>
  <c r="AA18" i="4"/>
  <c r="X24" i="4"/>
  <c r="X23" i="4"/>
  <c r="AA11" i="4"/>
  <c r="AA17" i="4"/>
  <c r="AA16" i="4"/>
  <c r="AA14" i="4"/>
  <c r="AA26" i="4" s="1"/>
  <c r="AA10" i="4"/>
  <c r="AA22" i="4" s="1"/>
  <c r="AA12" i="4"/>
  <c r="AA25" i="4" s="1"/>
  <c r="T41" i="4"/>
  <c r="Z6" i="4" s="1"/>
  <c r="Z17" i="4" s="1"/>
  <c r="AA15" i="4"/>
  <c r="X26" i="4"/>
  <c r="AA31" i="4"/>
  <c r="Y32" i="4"/>
  <c r="Y35" i="4"/>
  <c r="Y45" i="4" s="1"/>
  <c r="AC17" i="4" l="1"/>
  <c r="X36" i="4"/>
  <c r="X37" i="4"/>
  <c r="X39" i="4"/>
  <c r="X42" i="4"/>
  <c r="AA38" i="4"/>
  <c r="AA39" i="4"/>
  <c r="AA44" i="4"/>
  <c r="AA35" i="4"/>
  <c r="Z18" i="4"/>
  <c r="AC18" i="4" s="1"/>
  <c r="Y48" i="4"/>
  <c r="AA29" i="4"/>
  <c r="AA30" i="4"/>
  <c r="Z13" i="4"/>
  <c r="AC13" i="4" s="1"/>
  <c r="Z11" i="4"/>
  <c r="AC11" i="4" s="1"/>
  <c r="AA24" i="4"/>
  <c r="Z14" i="4"/>
  <c r="AC14" i="4" s="1"/>
  <c r="Z16" i="4"/>
  <c r="AC16" i="4" s="1"/>
  <c r="AA28" i="4"/>
  <c r="AA27" i="4"/>
  <c r="Z10" i="4"/>
  <c r="Z12" i="4"/>
  <c r="AC12" i="4" s="1"/>
  <c r="Z15" i="4"/>
  <c r="AC15" i="4" s="1"/>
  <c r="X32" i="4"/>
  <c r="AA23" i="4"/>
  <c r="Z29" i="4"/>
  <c r="Z42" i="4" s="1"/>
  <c r="AC29" i="4" l="1"/>
  <c r="X45" i="4"/>
  <c r="X48" i="4" s="1"/>
  <c r="X49" i="4" s="1"/>
  <c r="AA40" i="4"/>
  <c r="AA37" i="4"/>
  <c r="AA43" i="4"/>
  <c r="AA41" i="4"/>
  <c r="AA42" i="4"/>
  <c r="AA36" i="4"/>
  <c r="Z30" i="4"/>
  <c r="Z31" i="4"/>
  <c r="Z22" i="4"/>
  <c r="AC10" i="4"/>
  <c r="Y49" i="4"/>
  <c r="Z24" i="4"/>
  <c r="Z25" i="4"/>
  <c r="Z26" i="4"/>
  <c r="Z28" i="4"/>
  <c r="Z23" i="4"/>
  <c r="AA32" i="4"/>
  <c r="Z27" i="4"/>
  <c r="Z41" i="4" l="1"/>
  <c r="AC28" i="4"/>
  <c r="Z40" i="4"/>
  <c r="AC27" i="4"/>
  <c r="Z39" i="4"/>
  <c r="AC26" i="4"/>
  <c r="Z38" i="4"/>
  <c r="AC25" i="4"/>
  <c r="Z35" i="4"/>
  <c r="AC22" i="4"/>
  <c r="Z43" i="4"/>
  <c r="AC30" i="4"/>
  <c r="Z36" i="4"/>
  <c r="AC23" i="4"/>
  <c r="Z37" i="4"/>
  <c r="AC24" i="4"/>
  <c r="Z44" i="4"/>
  <c r="AC31" i="4"/>
  <c r="AA45" i="4"/>
  <c r="AA48" i="4" s="1"/>
  <c r="AA49" i="4" s="1"/>
  <c r="Z32" i="4"/>
  <c r="Z45" i="4" l="1"/>
  <c r="Z48" i="4" s="1"/>
  <c r="AC45" i="4" l="1"/>
  <c r="Z49" i="4"/>
  <c r="AC48" i="4"/>
</calcChain>
</file>

<file path=xl/sharedStrings.xml><?xml version="1.0" encoding="utf-8"?>
<sst xmlns="http://schemas.openxmlformats.org/spreadsheetml/2006/main" count="66" uniqueCount="41">
  <si>
    <t>For graph</t>
  </si>
  <si>
    <t>mean (µ)</t>
  </si>
  <si>
    <t>scale (α)</t>
  </si>
  <si>
    <t>Goodness of fit</t>
  </si>
  <si>
    <t>α, β:</t>
  </si>
  <si>
    <t>lambda (λ)</t>
  </si>
  <si>
    <t>std dev (σ)</t>
  </si>
  <si>
    <t>shape (β)</t>
  </si>
  <si>
    <t>Input</t>
  </si>
  <si>
    <t>#/bin:</t>
  </si>
  <si>
    <r>
      <rPr>
        <sz val="10"/>
        <rFont val="Calibri"/>
        <family val="2"/>
      </rPr>
      <t>λ</t>
    </r>
    <r>
      <rPr>
        <sz val="8"/>
        <rFont val="Arial"/>
        <family val="2"/>
      </rPr>
      <t>:</t>
    </r>
  </si>
  <si>
    <t>&lt;-- 0-3 for exponential - lognormal</t>
  </si>
  <si>
    <t>Exponential</t>
  </si>
  <si>
    <t>Normal</t>
  </si>
  <si>
    <t>Weibull</t>
  </si>
  <si>
    <t>Lognormal</t>
  </si>
  <si>
    <t>Data</t>
  </si>
  <si>
    <t>CDF</t>
  </si>
  <si>
    <t>Probit</t>
  </si>
  <si>
    <t>Exbit</t>
  </si>
  <si>
    <t>ln Data</t>
  </si>
  <si>
    <t>Weibit</t>
  </si>
  <si>
    <t>Parameter</t>
  </si>
  <si>
    <t>Graphical</t>
  </si>
  <si>
    <t>Best</t>
  </si>
  <si>
    <t>Exp</t>
  </si>
  <si>
    <t>Norm</t>
  </si>
  <si>
    <t>Lognorm</t>
  </si>
  <si>
    <t>fit:</t>
  </si>
  <si>
    <t>Actual</t>
  </si>
  <si>
    <t>Actual counts</t>
  </si>
  <si>
    <t>Expected</t>
  </si>
  <si>
    <t>dof</t>
  </si>
  <si>
    <t>Chi-square</t>
  </si>
  <si>
    <t>chi-sq</t>
  </si>
  <si>
    <t>p-value</t>
  </si>
  <si>
    <t>–</t>
  </si>
  <si>
    <t>Add goodness-of-fit indicators for each of the 4 fits.</t>
  </si>
  <si>
    <r>
      <t xml:space="preserve">µ, </t>
    </r>
    <r>
      <rPr>
        <sz val="8"/>
        <rFont val="Calibri"/>
        <family val="2"/>
      </rPr>
      <t>σ:</t>
    </r>
  </si>
  <si>
    <r>
      <t>mean (</t>
    </r>
    <r>
      <rPr>
        <sz val="10"/>
        <rFont val="Calibri"/>
        <family val="2"/>
      </rPr>
      <t>µ)</t>
    </r>
  </si>
  <si>
    <r>
      <t>std dev (</t>
    </r>
    <r>
      <rPr>
        <sz val="10"/>
        <rFont val="Calibri"/>
        <family val="2"/>
      </rPr>
      <t>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</si>
</sst>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9" fontId="1" fillId="3" borderId="1" applyNumberFormat="0" applyFont="0" applyAlignment="0" applyProtection="0"/>
    <xf numFmtId="0" fontId="1" fillId="4" borderId="1" applyNumberFormat="0" applyFont="0" applyAlignment="0" applyProtection="0"/>
    <xf numFmtId="0" fontId="2" fillId="0" borderId="0"/>
    <xf numFmtId="0" fontId="2" fillId="0" borderId="0"/>
  </cellStyleXfs>
  <cellXfs count="13">
    <xf numFmtId="0" fontId="0" fillId="0" borderId="0" xfId="0"/>
    <xf numFmtId="0" fontId="3" fillId="0" borderId="0" xfId="4" applyFont="1"/>
    <xf numFmtId="0" fontId="2" fillId="0" borderId="0" xfId="4" applyFont="1"/>
    <xf numFmtId="0" fontId="2" fillId="0" borderId="0" xfId="4" applyFont="1" applyAlignment="1">
      <alignment horizontal="center"/>
    </xf>
    <xf numFmtId="0" fontId="2" fillId="2" borderId="1" xfId="1" applyFont="1"/>
    <xf numFmtId="0" fontId="2" fillId="2" borderId="1" xfId="1" applyFont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/>
    <xf numFmtId="0" fontId="2" fillId="4" borderId="1" xfId="3" applyFont="1"/>
    <xf numFmtId="0" fontId="2" fillId="3" borderId="1" xfId="2" applyNumberFormat="1" applyFont="1"/>
    <xf numFmtId="0" fontId="2" fillId="2" borderId="1" xfId="1" applyFont="1" applyAlignment="1">
      <alignment horizontal="left"/>
    </xf>
    <xf numFmtId="0" fontId="4" fillId="2" borderId="1" xfId="1" applyFont="1"/>
    <xf numFmtId="0" fontId="2" fillId="2" borderId="1" xfId="1" applyFont="1" applyAlignment="1">
      <alignment horizontal="center"/>
    </xf>
  </cellXfs>
  <cellStyles count="6">
    <cellStyle name="J - Input" xfId="2"/>
    <cellStyle name="J - Label" xfId="1"/>
    <cellStyle name="J - Output" xfId="3"/>
    <cellStyle name="Normal" xfId="0" builtinId="0"/>
    <cellStyle name="Normal 2" xfId="4"/>
    <cellStyle name="Normal 3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Probit Plot</a:t>
            </a:r>
          </a:p>
        </c:rich>
      </c:tx>
      <c:layout>
        <c:manualLayout>
          <c:xMode val="edge"/>
          <c:yMode val="edge"/>
          <c:x val="0.38788230046249539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26790459536297"/>
          <c:y val="0.13695446406625644"/>
          <c:w val="0.82580002738469693"/>
          <c:h val="0.731642206076645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7.1'!$G$9:$G$208</c:f>
              <c:numCache>
                <c:formatCode>General</c:formatCode>
                <c:ptCount val="200"/>
                <c:pt idx="0">
                  <c:v>2.8707066550788252</c:v>
                </c:pt>
                <c:pt idx="1">
                  <c:v>4.2278507395844338</c:v>
                </c:pt>
                <c:pt idx="2">
                  <c:v>1.1383443467883252</c:v>
                </c:pt>
                <c:pt idx="3">
                  <c:v>3.4897336035240007</c:v>
                </c:pt>
                <c:pt idx="4">
                  <c:v>3.8795270460347577</c:v>
                </c:pt>
                <c:pt idx="5">
                  <c:v>0.54987899151785513</c:v>
                </c:pt>
                <c:pt idx="6">
                  <c:v>1.5014903616625039</c:v>
                </c:pt>
                <c:pt idx="7">
                  <c:v>3.4461564217482747</c:v>
                </c:pt>
                <c:pt idx="8">
                  <c:v>0.83630237331509316</c:v>
                </c:pt>
                <c:pt idx="9">
                  <c:v>1.6142915183795055</c:v>
                </c:pt>
                <c:pt idx="10">
                  <c:v>0.3884962287659629</c:v>
                </c:pt>
                <c:pt idx="11">
                  <c:v>1.9779490681930998</c:v>
                </c:pt>
                <c:pt idx="12">
                  <c:v>5.3510657203853604</c:v>
                </c:pt>
                <c:pt idx="13">
                  <c:v>2.850185306133175</c:v>
                </c:pt>
                <c:pt idx="14">
                  <c:v>3.94929957677323</c:v>
                </c:pt>
                <c:pt idx="15">
                  <c:v>0.60485416559739513</c:v>
                </c:pt>
                <c:pt idx="16">
                  <c:v>1.5660418668326714</c:v>
                </c:pt>
                <c:pt idx="17">
                  <c:v>4.7584893383090172</c:v>
                </c:pt>
                <c:pt idx="18">
                  <c:v>1.0260725155604757</c:v>
                </c:pt>
                <c:pt idx="19">
                  <c:v>0.58785309972324917</c:v>
                </c:pt>
                <c:pt idx="20">
                  <c:v>1.9903677142517624</c:v>
                </c:pt>
                <c:pt idx="21">
                  <c:v>1.8296689164408497</c:v>
                </c:pt>
                <c:pt idx="22">
                  <c:v>3.0521786999215759</c:v>
                </c:pt>
                <c:pt idx="23">
                  <c:v>1.8494294283809927</c:v>
                </c:pt>
                <c:pt idx="24">
                  <c:v>2.4024245634101633</c:v>
                </c:pt>
                <c:pt idx="25">
                  <c:v>3.4382663207318522</c:v>
                </c:pt>
                <c:pt idx="26">
                  <c:v>1.1288843390141083</c:v>
                </c:pt>
                <c:pt idx="27">
                  <c:v>2.9922360063636053</c:v>
                </c:pt>
                <c:pt idx="28">
                  <c:v>3.8246209380289979</c:v>
                </c:pt>
                <c:pt idx="29">
                  <c:v>3.3420110417846773</c:v>
                </c:pt>
                <c:pt idx="30">
                  <c:v>3.0654094819673294</c:v>
                </c:pt>
                <c:pt idx="31">
                  <c:v>0.8737944627485883</c:v>
                </c:pt>
                <c:pt idx="32">
                  <c:v>2.6170089141811643</c:v>
                </c:pt>
                <c:pt idx="33">
                  <c:v>4.31107309925767</c:v>
                </c:pt>
                <c:pt idx="34">
                  <c:v>2.1301800130791997</c:v>
                </c:pt>
                <c:pt idx="35">
                  <c:v>3.6543236657092644</c:v>
                </c:pt>
                <c:pt idx="36">
                  <c:v>3.3817624823428201</c:v>
                </c:pt>
                <c:pt idx="37">
                  <c:v>5.4432128076482265</c:v>
                </c:pt>
                <c:pt idx="38">
                  <c:v>1.0163184946278616</c:v>
                </c:pt>
                <c:pt idx="39">
                  <c:v>2.6735065217337861</c:v>
                </c:pt>
                <c:pt idx="40">
                  <c:v>3.1461135073506825</c:v>
                </c:pt>
                <c:pt idx="41">
                  <c:v>2.3313650854431591</c:v>
                </c:pt>
                <c:pt idx="42">
                  <c:v>0.46984748961753686</c:v>
                </c:pt>
                <c:pt idx="43">
                  <c:v>3.7500287475534329</c:v>
                </c:pt>
                <c:pt idx="44">
                  <c:v>2.1349130966172858</c:v>
                </c:pt>
                <c:pt idx="45">
                  <c:v>2.9022493347365415</c:v>
                </c:pt>
                <c:pt idx="46">
                  <c:v>0.42630993470751921</c:v>
                </c:pt>
                <c:pt idx="47">
                  <c:v>1.1965693686938055</c:v>
                </c:pt>
                <c:pt idx="48">
                  <c:v>7.4421313231101678</c:v>
                </c:pt>
                <c:pt idx="49">
                  <c:v>0.93389885415757878</c:v>
                </c:pt>
                <c:pt idx="50">
                  <c:v>1.2588271513175282</c:v>
                </c:pt>
                <c:pt idx="51">
                  <c:v>2.7251638308321571</c:v>
                </c:pt>
                <c:pt idx="52">
                  <c:v>2.5196671914370254</c:v>
                </c:pt>
                <c:pt idx="53">
                  <c:v>5.2723899174722835</c:v>
                </c:pt>
                <c:pt idx="54">
                  <c:v>2.962045428552623</c:v>
                </c:pt>
                <c:pt idx="55">
                  <c:v>3.610352979620461</c:v>
                </c:pt>
                <c:pt idx="56">
                  <c:v>3.6695531763259686</c:v>
                </c:pt>
                <c:pt idx="57">
                  <c:v>1.8910325576631277</c:v>
                </c:pt>
                <c:pt idx="58">
                  <c:v>4.1161016208859511</c:v>
                </c:pt>
                <c:pt idx="59">
                  <c:v>0.51732701215800381</c:v>
                </c:pt>
                <c:pt idx="60">
                  <c:v>3.666635039693463</c:v>
                </c:pt>
                <c:pt idx="61">
                  <c:v>4.1538965887026098</c:v>
                </c:pt>
                <c:pt idx="62">
                  <c:v>0.82921492072227987</c:v>
                </c:pt>
                <c:pt idx="63">
                  <c:v>1.6512163746548307</c:v>
                </c:pt>
                <c:pt idx="64">
                  <c:v>3.0034842748116048</c:v>
                </c:pt>
                <c:pt idx="65">
                  <c:v>1.931881301237206</c:v>
                </c:pt>
                <c:pt idx="66">
                  <c:v>3.0051508350568996</c:v>
                </c:pt>
                <c:pt idx="67">
                  <c:v>1.8151118071576398</c:v>
                </c:pt>
                <c:pt idx="68">
                  <c:v>3.4202653587811591</c:v>
                </c:pt>
                <c:pt idx="69">
                  <c:v>2.4740500994073651</c:v>
                </c:pt>
                <c:pt idx="70">
                  <c:v>3.1748202425889156</c:v>
                </c:pt>
                <c:pt idx="71">
                  <c:v>4.3957889299839135</c:v>
                </c:pt>
                <c:pt idx="72">
                  <c:v>3.1317473475949358</c:v>
                </c:pt>
                <c:pt idx="73">
                  <c:v>2.5491927306422468</c:v>
                </c:pt>
                <c:pt idx="74">
                  <c:v>1.3690505053646229</c:v>
                </c:pt>
                <c:pt idx="75">
                  <c:v>2.1870579559046925</c:v>
                </c:pt>
                <c:pt idx="76">
                  <c:v>0.3471587511632106</c:v>
                </c:pt>
                <c:pt idx="77">
                  <c:v>3.5252174210191738</c:v>
                </c:pt>
                <c:pt idx="78">
                  <c:v>4.0636915337990711</c:v>
                </c:pt>
                <c:pt idx="79">
                  <c:v>2.0141943386834367</c:v>
                </c:pt>
                <c:pt idx="80">
                  <c:v>2.1049658179402466</c:v>
                </c:pt>
                <c:pt idx="81">
                  <c:v>4.7709228613189758</c:v>
                </c:pt>
                <c:pt idx="82">
                  <c:v>4.5035074802080928</c:v>
                </c:pt>
                <c:pt idx="83">
                  <c:v>4.3098770068923944</c:v>
                </c:pt>
                <c:pt idx="84">
                  <c:v>2.6812042899566353</c:v>
                </c:pt>
                <c:pt idx="85">
                  <c:v>2.4639369252452243</c:v>
                </c:pt>
                <c:pt idx="86">
                  <c:v>0.59477102304091578</c:v>
                </c:pt>
                <c:pt idx="87">
                  <c:v>1.3298880654344107</c:v>
                </c:pt>
                <c:pt idx="88">
                  <c:v>3.5060363383137676</c:v>
                </c:pt>
                <c:pt idx="89">
                  <c:v>0.58990586158868052</c:v>
                </c:pt>
                <c:pt idx="90">
                  <c:v>5.1282778352048481</c:v>
                </c:pt>
                <c:pt idx="91">
                  <c:v>2.7429967217830926</c:v>
                </c:pt>
                <c:pt idx="92">
                  <c:v>0.7797430193927668</c:v>
                </c:pt>
                <c:pt idx="93">
                  <c:v>4.5794899662362614</c:v>
                </c:pt>
                <c:pt idx="94">
                  <c:v>4.9393057786916401</c:v>
                </c:pt>
                <c:pt idx="95">
                  <c:v>3.701571442310609</c:v>
                </c:pt>
                <c:pt idx="96">
                  <c:v>3.8840630101406628</c:v>
                </c:pt>
                <c:pt idx="97">
                  <c:v>0.66972256216311465</c:v>
                </c:pt>
                <c:pt idx="98">
                  <c:v>4.6401981337728655</c:v>
                </c:pt>
                <c:pt idx="99">
                  <c:v>1.9990729129186589</c:v>
                </c:pt>
                <c:pt idx="100">
                  <c:v>1.3966918988346404</c:v>
                </c:pt>
                <c:pt idx="101">
                  <c:v>4.6837966015843424</c:v>
                </c:pt>
                <c:pt idx="102">
                  <c:v>3.0479039286189562</c:v>
                </c:pt>
                <c:pt idx="103">
                  <c:v>2.2510204174626298</c:v>
                </c:pt>
                <c:pt idx="104">
                  <c:v>4.0279392632718096</c:v>
                </c:pt>
                <c:pt idx="105">
                  <c:v>2.4204224461840931</c:v>
                </c:pt>
                <c:pt idx="106">
                  <c:v>4.9898742952404023</c:v>
                </c:pt>
                <c:pt idx="107">
                  <c:v>2.3546405223218034</c:v>
                </c:pt>
                <c:pt idx="108">
                  <c:v>2.0064108272021408</c:v>
                </c:pt>
                <c:pt idx="109">
                  <c:v>5.2422705830418206</c:v>
                </c:pt>
                <c:pt idx="110">
                  <c:v>3.2842355404761632</c:v>
                </c:pt>
                <c:pt idx="111">
                  <c:v>5.9436584907468699</c:v>
                </c:pt>
                <c:pt idx="112">
                  <c:v>2.8037323116831248</c:v>
                </c:pt>
                <c:pt idx="113">
                  <c:v>0.38444005358565358</c:v>
                </c:pt>
                <c:pt idx="114">
                  <c:v>3.1166906978516806</c:v>
                </c:pt>
                <c:pt idx="115">
                  <c:v>2.5065331001085243</c:v>
                </c:pt>
                <c:pt idx="116">
                  <c:v>1.4350404527085647</c:v>
                </c:pt>
                <c:pt idx="117">
                  <c:v>2.1467394034246188</c:v>
                </c:pt>
                <c:pt idx="118">
                  <c:v>2.1008289656209254</c:v>
                </c:pt>
                <c:pt idx="119">
                  <c:v>2.8118684210369409</c:v>
                </c:pt>
                <c:pt idx="120">
                  <c:v>1.6003687568831106</c:v>
                </c:pt>
                <c:pt idx="121">
                  <c:v>2.8413213624001479</c:v>
                </c:pt>
                <c:pt idx="122">
                  <c:v>3.3893646005549711</c:v>
                </c:pt>
                <c:pt idx="123">
                  <c:v>3.1282089846688601</c:v>
                </c:pt>
                <c:pt idx="124">
                  <c:v>6.2407888273307428</c:v>
                </c:pt>
                <c:pt idx="125">
                  <c:v>1.0990724365689708</c:v>
                </c:pt>
                <c:pt idx="126">
                  <c:v>2.0269400110351539</c:v>
                </c:pt>
                <c:pt idx="127">
                  <c:v>2.1239604559195335</c:v>
                </c:pt>
                <c:pt idx="128">
                  <c:v>3.8775501013071345</c:v>
                </c:pt>
                <c:pt idx="129">
                  <c:v>3.9764886386932004</c:v>
                </c:pt>
                <c:pt idx="130">
                  <c:v>4.2691677847164247</c:v>
                </c:pt>
                <c:pt idx="131">
                  <c:v>3.3034685415699383</c:v>
                </c:pt>
                <c:pt idx="132">
                  <c:v>2.5758119927509777</c:v>
                </c:pt>
                <c:pt idx="133">
                  <c:v>4.4831672572846548</c:v>
                </c:pt>
                <c:pt idx="134">
                  <c:v>4.1033144918529061</c:v>
                </c:pt>
                <c:pt idx="135">
                  <c:v>0.33764828994505058</c:v>
                </c:pt>
                <c:pt idx="136">
                  <c:v>2.5888227208051502</c:v>
                </c:pt>
                <c:pt idx="137">
                  <c:v>7.1225388914211241</c:v>
                </c:pt>
                <c:pt idx="138">
                  <c:v>3.0794811559518296</c:v>
                </c:pt>
                <c:pt idx="139">
                  <c:v>3.6309756322567788</c:v>
                </c:pt>
                <c:pt idx="140">
                  <c:v>1.9569550566546567</c:v>
                </c:pt>
                <c:pt idx="141">
                  <c:v>4.9434283929308727</c:v>
                </c:pt>
                <c:pt idx="142">
                  <c:v>2.5512783029793273</c:v>
                </c:pt>
                <c:pt idx="143">
                  <c:v>3.8569138533980327</c:v>
                </c:pt>
                <c:pt idx="144">
                  <c:v>2.8657357390053111</c:v>
                </c:pt>
                <c:pt idx="145">
                  <c:v>5.1181205933707297</c:v>
                </c:pt>
                <c:pt idx="146">
                  <c:v>1.8601569125972286</c:v>
                </c:pt>
                <c:pt idx="147">
                  <c:v>3.962688346371896</c:v>
                </c:pt>
                <c:pt idx="148">
                  <c:v>3.1291889943319822</c:v>
                </c:pt>
                <c:pt idx="149">
                  <c:v>3.9343407342359678</c:v>
                </c:pt>
                <c:pt idx="150">
                  <c:v>1.97901128671033</c:v>
                </c:pt>
                <c:pt idx="151">
                  <c:v>5.4983066860860408</c:v>
                </c:pt>
                <c:pt idx="152">
                  <c:v>3.0118858361500802</c:v>
                </c:pt>
                <c:pt idx="153">
                  <c:v>2.847727315811341</c:v>
                </c:pt>
                <c:pt idx="154">
                  <c:v>3.2549256920252772</c:v>
                </c:pt>
                <c:pt idx="155">
                  <c:v>3.3614156724593065</c:v>
                </c:pt>
                <c:pt idx="156">
                  <c:v>3.6094695115635549</c:v>
                </c:pt>
                <c:pt idx="157">
                  <c:v>2.1764684099858131</c:v>
                </c:pt>
                <c:pt idx="158">
                  <c:v>1.0329655212545754</c:v>
                </c:pt>
                <c:pt idx="159">
                  <c:v>1.5921700184770888</c:v>
                </c:pt>
                <c:pt idx="160">
                  <c:v>1.7467426527999086</c:v>
                </c:pt>
                <c:pt idx="161">
                  <c:v>2.6432683761272724</c:v>
                </c:pt>
                <c:pt idx="162">
                  <c:v>2.0382755244617399</c:v>
                </c:pt>
                <c:pt idx="163">
                  <c:v>2.6471610757396684</c:v>
                </c:pt>
                <c:pt idx="164">
                  <c:v>1.2909940550559238</c:v>
                </c:pt>
                <c:pt idx="165">
                  <c:v>6.2875074449131896</c:v>
                </c:pt>
                <c:pt idx="166">
                  <c:v>1.9180627824637408</c:v>
                </c:pt>
                <c:pt idx="167">
                  <c:v>0.92058469105246921</c:v>
                </c:pt>
                <c:pt idx="168">
                  <c:v>1.4836860465597621</c:v>
                </c:pt>
                <c:pt idx="169">
                  <c:v>1.109369643700739</c:v>
                </c:pt>
                <c:pt idx="170">
                  <c:v>2.869663603993668</c:v>
                </c:pt>
                <c:pt idx="171">
                  <c:v>1.5736663798233343</c:v>
                </c:pt>
                <c:pt idx="172">
                  <c:v>0.51166910725630355</c:v>
                </c:pt>
                <c:pt idx="173">
                  <c:v>4.4074439828863188</c:v>
                </c:pt>
                <c:pt idx="174">
                  <c:v>1.6583778578913471</c:v>
                </c:pt>
                <c:pt idx="175">
                  <c:v>2.182095870311612</c:v>
                </c:pt>
                <c:pt idx="176">
                  <c:v>0.98922746130498251</c:v>
                </c:pt>
                <c:pt idx="177">
                  <c:v>5.3761892737530097</c:v>
                </c:pt>
                <c:pt idx="178">
                  <c:v>3.7690618439929433</c:v>
                </c:pt>
                <c:pt idx="179">
                  <c:v>4.1678999894574442</c:v>
                </c:pt>
                <c:pt idx="180">
                  <c:v>6.5764090473218489E-2</c:v>
                </c:pt>
                <c:pt idx="181">
                  <c:v>4.0295734452655587</c:v>
                </c:pt>
                <c:pt idx="182">
                  <c:v>1.4812198182217893</c:v>
                </c:pt>
                <c:pt idx="183">
                  <c:v>2.3247550279839739</c:v>
                </c:pt>
                <c:pt idx="184">
                  <c:v>2.6562076827752983</c:v>
                </c:pt>
                <c:pt idx="185">
                  <c:v>3.2568902720154997</c:v>
                </c:pt>
                <c:pt idx="186">
                  <c:v>3.5185910518229688</c:v>
                </c:pt>
                <c:pt idx="187">
                  <c:v>4.1590674301449875</c:v>
                </c:pt>
                <c:pt idx="188">
                  <c:v>0.61076805628365449</c:v>
                </c:pt>
                <c:pt idx="189">
                  <c:v>0.73509332700191532</c:v>
                </c:pt>
                <c:pt idx="190">
                  <c:v>1.7982828729403553</c:v>
                </c:pt>
                <c:pt idx="191">
                  <c:v>0.9382662868926579</c:v>
                </c:pt>
                <c:pt idx="192">
                  <c:v>3.7284284919865307</c:v>
                </c:pt>
                <c:pt idx="193">
                  <c:v>5.1649445974699777</c:v>
                </c:pt>
                <c:pt idx="194">
                  <c:v>0.50319298858189954</c:v>
                </c:pt>
                <c:pt idx="195">
                  <c:v>1.4634370916318997</c:v>
                </c:pt>
                <c:pt idx="196">
                  <c:v>1.3730557981800506</c:v>
                </c:pt>
                <c:pt idx="197">
                  <c:v>1.7073454792099279</c:v>
                </c:pt>
                <c:pt idx="198">
                  <c:v>3.5803088422902181</c:v>
                </c:pt>
                <c:pt idx="199">
                  <c:v>5.6691507212666359</c:v>
                </c:pt>
              </c:numCache>
            </c:numRef>
          </c:xVal>
          <c:yVal>
            <c:numRef>
              <c:f>'Ex 7.1'!$I$9:$I$208</c:f>
              <c:numCache>
                <c:formatCode>General</c:formatCode>
                <c:ptCount val="200"/>
                <c:pt idx="0">
                  <c:v>0.11910821713417175</c:v>
                </c:pt>
                <c:pt idx="1">
                  <c:v>1.0228321261036524</c:v>
                </c:pt>
                <c:pt idx="2">
                  <c:v>-0.98149782715935407</c:v>
                </c:pt>
                <c:pt idx="3">
                  <c:v>0.48771954888450414</c:v>
                </c:pt>
                <c:pt idx="4">
                  <c:v>0.76191994645949412</c:v>
                </c:pt>
                <c:pt idx="5">
                  <c:v>-1.6128070814723279</c:v>
                </c:pt>
                <c:pt idx="6">
                  <c:v>-0.76191994645949512</c:v>
                </c:pt>
                <c:pt idx="7">
                  <c:v>0.47367940352453713</c:v>
                </c:pt>
                <c:pt idx="8">
                  <c:v>-1.263006548446578</c:v>
                </c:pt>
                <c:pt idx="9">
                  <c:v>-0.68078430267664325</c:v>
                </c:pt>
                <c:pt idx="10">
                  <c:v>-1.9871462915396887</c:v>
                </c:pt>
                <c:pt idx="11">
                  <c:v>-0.47367940352453747</c:v>
                </c:pt>
                <c:pt idx="12">
                  <c:v>1.6605374163770477</c:v>
                </c:pt>
                <c:pt idx="13">
                  <c:v>8.1392591716037396E-2</c:v>
                </c:pt>
                <c:pt idx="14">
                  <c:v>0.81308789770500389</c:v>
                </c:pt>
                <c:pt idx="15">
                  <c:v>-1.4512631910577392</c:v>
                </c:pt>
                <c:pt idx="16">
                  <c:v>-0.74530423031537774</c:v>
                </c:pt>
                <c:pt idx="17">
                  <c:v>1.2912794713519364</c:v>
                </c:pt>
                <c:pt idx="18">
                  <c:v>-1.0883353148179222</c:v>
                </c:pt>
                <c:pt idx="19">
                  <c:v>-1.5684915216655271</c:v>
                </c:pt>
                <c:pt idx="20">
                  <c:v>-0.44587350369822754</c:v>
                </c:pt>
                <c:pt idx="21">
                  <c:v>-0.57414709947414488</c:v>
                </c:pt>
                <c:pt idx="22">
                  <c:v>0.22067011655872479</c:v>
                </c:pt>
                <c:pt idx="23">
                  <c:v>-0.55945929566790298</c:v>
                </c:pt>
                <c:pt idx="24">
                  <c:v>-0.19510674636432496</c:v>
                </c:pt>
                <c:pt idx="25">
                  <c:v>0.45973202050225337</c:v>
                </c:pt>
                <c:pt idx="26">
                  <c:v>-1.0019509868815037</c:v>
                </c:pt>
                <c:pt idx="27">
                  <c:v>0.15699409614643048</c:v>
                </c:pt>
                <c:pt idx="28">
                  <c:v>0.71267336124007696</c:v>
                </c:pt>
                <c:pt idx="29">
                  <c:v>0.39125496660919462</c:v>
                </c:pt>
                <c:pt idx="30">
                  <c:v>0.2335050334137195</c:v>
                </c:pt>
                <c:pt idx="31">
                  <c:v>-1.2357086898512508</c:v>
                </c:pt>
                <c:pt idx="32">
                  <c:v>-6.8849042454066312E-2</c:v>
                </c:pt>
                <c:pt idx="33">
                  <c:v>1.088335314817922</c:v>
                </c:pt>
                <c:pt idx="34">
                  <c:v>-0.32456676785852062</c:v>
                </c:pt>
                <c:pt idx="35">
                  <c:v>0.60390292558359793</c:v>
                </c:pt>
                <c:pt idx="36">
                  <c:v>0.41840818585089401</c:v>
                </c:pt>
                <c:pt idx="37">
                  <c:v>1.7692851078409648</c:v>
                </c:pt>
                <c:pt idx="38">
                  <c:v>-1.1112353339257341</c:v>
                </c:pt>
                <c:pt idx="39">
                  <c:v>-1.8763288596579355E-2</c:v>
                </c:pt>
                <c:pt idx="40">
                  <c:v>0.31140990888038406</c:v>
                </c:pt>
                <c:pt idx="41">
                  <c:v>-0.22067011655872468</c:v>
                </c:pt>
                <c:pt idx="42">
                  <c:v>-1.8325718510313058</c:v>
                </c:pt>
                <c:pt idx="43">
                  <c:v>0.68078430267664325</c:v>
                </c:pt>
                <c:pt idx="44">
                  <c:v>-0.31140990888038428</c:v>
                </c:pt>
                <c:pt idx="45">
                  <c:v>0.13171517670012142</c:v>
                </c:pt>
                <c:pt idx="46">
                  <c:v>-1.9041839786906032</c:v>
                </c:pt>
                <c:pt idx="47">
                  <c:v>-0.96144723227760642</c:v>
                </c:pt>
                <c:pt idx="48">
                  <c:v>2.6975095569769167</c:v>
                </c:pt>
                <c:pt idx="49">
                  <c:v>-1.1837123561092822</c:v>
                </c:pt>
                <c:pt idx="50">
                  <c:v>-0.94177590213267803</c:v>
                </c:pt>
                <c:pt idx="51">
                  <c:v>6.2541033315154067E-3</c:v>
                </c:pt>
                <c:pt idx="52">
                  <c:v>-0.13171517670012142</c:v>
                </c:pt>
                <c:pt idx="53">
                  <c:v>1.6128070814723268</c:v>
                </c:pt>
                <c:pt idx="54">
                  <c:v>0.14434310613471857</c:v>
                </c:pt>
                <c:pt idx="55">
                  <c:v>0.57414709947414444</c:v>
                </c:pt>
                <c:pt idx="56">
                  <c:v>0.63420337728935972</c:v>
                </c:pt>
                <c:pt idx="57">
                  <c:v>-0.53043785845923541</c:v>
                </c:pt>
                <c:pt idx="58">
                  <c:v>0.94177590213267615</c:v>
                </c:pt>
                <c:pt idx="59">
                  <c:v>-1.6605374163770485</c:v>
                </c:pt>
                <c:pt idx="60">
                  <c:v>0.61898211112271218</c:v>
                </c:pt>
                <c:pt idx="61">
                  <c:v>0.96144723227760742</c:v>
                </c:pt>
                <c:pt idx="62">
                  <c:v>-1.2912794713519373</c:v>
                </c:pt>
                <c:pt idx="63">
                  <c:v>-0.66509767139499976</c:v>
                </c:pt>
                <c:pt idx="64">
                  <c:v>0.16967026370190358</c:v>
                </c:pt>
                <c:pt idx="65">
                  <c:v>-0.50185650440009355</c:v>
                </c:pt>
                <c:pt idx="66">
                  <c:v>0.18237375463848352</c:v>
                </c:pt>
                <c:pt idx="67">
                  <c:v>-0.58895982595082241</c:v>
                </c:pt>
                <c:pt idx="68">
                  <c:v>0.44587350369822742</c:v>
                </c:pt>
                <c:pt idx="69">
                  <c:v>-0.15699409614643037</c:v>
                </c:pt>
                <c:pt idx="70">
                  <c:v>0.32456676785852062</c:v>
                </c:pt>
                <c:pt idx="71">
                  <c:v>1.1112353339257335</c:v>
                </c:pt>
                <c:pt idx="72">
                  <c:v>0.29830673829035242</c:v>
                </c:pt>
                <c:pt idx="73">
                  <c:v>-0.11910821713417175</c:v>
                </c:pt>
                <c:pt idx="74">
                  <c:v>-0.88483152301530998</c:v>
                </c:pt>
                <c:pt idx="75">
                  <c:v>-0.2592929978290815</c:v>
                </c:pt>
                <c:pt idx="76">
                  <c:v>-2.21229761517945</c:v>
                </c:pt>
                <c:pt idx="77">
                  <c:v>0.5304378584592353</c:v>
                </c:pt>
                <c:pt idx="78">
                  <c:v>0.903487037015824</c:v>
                </c:pt>
                <c:pt idx="79">
                  <c:v>-0.40479426798281953</c:v>
                </c:pt>
                <c:pt idx="80">
                  <c:v>-0.35105258016089946</c:v>
                </c:pt>
                <c:pt idx="81">
                  <c:v>1.3206240594830998</c:v>
                </c:pt>
                <c:pt idx="82">
                  <c:v>1.1837123561092817</c:v>
                </c:pt>
                <c:pt idx="83">
                  <c:v>1.0659922490614977</c:v>
                </c:pt>
                <c:pt idx="84">
                  <c:v>-6.2541033315154067E-3</c:v>
                </c:pt>
                <c:pt idx="85">
                  <c:v>-0.16967026370190372</c:v>
                </c:pt>
                <c:pt idx="86">
                  <c:v>-1.4880923263362802</c:v>
                </c:pt>
                <c:pt idx="87">
                  <c:v>-0.90348703701582589</c:v>
                </c:pt>
                <c:pt idx="88">
                  <c:v>0.50185650440009322</c:v>
                </c:pt>
                <c:pt idx="89">
                  <c:v>-1.5270583320354105</c:v>
                </c:pt>
                <c:pt idx="90">
                  <c:v>1.4880923263362802</c:v>
                </c:pt>
                <c:pt idx="91">
                  <c:v>1.8763288596579494E-2</c:v>
                </c:pt>
                <c:pt idx="92">
                  <c:v>-1.3206240594830998</c:v>
                </c:pt>
                <c:pt idx="93">
                  <c:v>1.2093018348920097</c:v>
                </c:pt>
                <c:pt idx="94">
                  <c:v>1.3511521260686539</c:v>
                </c:pt>
                <c:pt idx="95">
                  <c:v>0.64957302229678349</c:v>
                </c:pt>
                <c:pt idx="96">
                  <c:v>0.77874873018302038</c:v>
                </c:pt>
                <c:pt idx="97">
                  <c:v>-1.3829941271006392</c:v>
                </c:pt>
                <c:pt idx="98">
                  <c:v>1.2357086898512506</c:v>
                </c:pt>
                <c:pt idx="99">
                  <c:v>-0.43210009909512009</c:v>
                </c:pt>
                <c:pt idx="100">
                  <c:v>-0.8484137552208213</c:v>
                </c:pt>
                <c:pt idx="101">
                  <c:v>1.2630065484465773</c:v>
                </c:pt>
                <c:pt idx="102">
                  <c:v>0.20787145065533047</c:v>
                </c:pt>
                <c:pt idx="103">
                  <c:v>-0.24637853400043941</c:v>
                </c:pt>
                <c:pt idx="104">
                  <c:v>0.86647898678975666</c:v>
                </c:pt>
                <c:pt idx="105">
                  <c:v>-0.18237375463848368</c:v>
                </c:pt>
                <c:pt idx="106">
                  <c:v>1.4163036257244219</c:v>
                </c:pt>
                <c:pt idx="107">
                  <c:v>-0.20787145065533047</c:v>
                </c:pt>
                <c:pt idx="108">
                  <c:v>-0.41840818585089429</c:v>
                </c:pt>
                <c:pt idx="109">
                  <c:v>1.5684915216655266</c:v>
                </c:pt>
                <c:pt idx="110">
                  <c:v>0.36438724029913189</c:v>
                </c:pt>
                <c:pt idx="111">
                  <c:v>1.9871462915396865</c:v>
                </c:pt>
                <c:pt idx="112">
                  <c:v>3.1275410739968611E-2</c:v>
                </c:pt>
                <c:pt idx="113">
                  <c:v>-2.0865796576126225</c:v>
                </c:pt>
                <c:pt idx="114">
                  <c:v>0.2592929978290815</c:v>
                </c:pt>
                <c:pt idx="115">
                  <c:v>-0.14434310613471857</c:v>
                </c:pt>
                <c:pt idx="116">
                  <c:v>-0.83062125279067045</c:v>
                </c:pt>
                <c:pt idx="117">
                  <c:v>-0.29830673829035226</c:v>
                </c:pt>
                <c:pt idx="118">
                  <c:v>-0.36438724029913205</c:v>
                </c:pt>
                <c:pt idx="119">
                  <c:v>4.3792431257696302E-2</c:v>
                </c:pt>
                <c:pt idx="120">
                  <c:v>-0.69664027541452611</c:v>
                </c:pt>
                <c:pt idx="121">
                  <c:v>5.6316317022151882E-2</c:v>
                </c:pt>
                <c:pt idx="122">
                  <c:v>0.43210009909511987</c:v>
                </c:pt>
                <c:pt idx="123">
                  <c:v>0.27225085458216447</c:v>
                </c:pt>
                <c:pt idx="124">
                  <c:v>2.0865796576126199</c:v>
                </c:pt>
                <c:pt idx="125">
                  <c:v>-1.0441690455889392</c:v>
                </c:pt>
                <c:pt idx="126">
                  <c:v>-0.39125496660919462</c:v>
                </c:pt>
                <c:pt idx="127">
                  <c:v>-0.33778005379514503</c:v>
                </c:pt>
                <c:pt idx="128">
                  <c:v>0.74530423031537718</c:v>
                </c:pt>
                <c:pt idx="129">
                  <c:v>0.84841375522082119</c:v>
                </c:pt>
                <c:pt idx="130">
                  <c:v>1.044169045588939</c:v>
                </c:pt>
                <c:pt idx="131">
                  <c:v>0.37778701270085813</c:v>
                </c:pt>
                <c:pt idx="132">
                  <c:v>-9.3948960933968581E-2</c:v>
                </c:pt>
                <c:pt idx="133">
                  <c:v>1.1588753792244366</c:v>
                </c:pt>
                <c:pt idx="134">
                  <c:v>0.92246241734752488</c:v>
                </c:pt>
                <c:pt idx="135">
                  <c:v>-2.3874422545356238</c:v>
                </c:pt>
                <c:pt idx="136">
                  <c:v>-8.1392591716037396E-2</c:v>
                </c:pt>
                <c:pt idx="137">
                  <c:v>2.3874422545356215</c:v>
                </c:pt>
                <c:pt idx="138">
                  <c:v>0.24637853400043935</c:v>
                </c:pt>
                <c:pt idx="139">
                  <c:v>0.58895982595082219</c:v>
                </c:pt>
                <c:pt idx="140">
                  <c:v>-0.48771954888450458</c:v>
                </c:pt>
                <c:pt idx="141">
                  <c:v>1.3829941271006372</c:v>
                </c:pt>
                <c:pt idx="142">
                  <c:v>-0.10652016045293462</c:v>
                </c:pt>
                <c:pt idx="143">
                  <c:v>0.72889177851677733</c:v>
                </c:pt>
                <c:pt idx="144">
                  <c:v>9.3948960933968692E-2</c:v>
                </c:pt>
                <c:pt idx="145">
                  <c:v>1.4512631910577387</c:v>
                </c:pt>
                <c:pt idx="146">
                  <c:v>-0.54489120823511805</c:v>
                </c:pt>
                <c:pt idx="147">
                  <c:v>0.83062125279066967</c:v>
                </c:pt>
                <c:pt idx="148">
                  <c:v>0.28525458772371748</c:v>
                </c:pt>
                <c:pt idx="149">
                  <c:v>0.79580101002689552</c:v>
                </c:pt>
                <c:pt idx="150">
                  <c:v>-0.45973202050225354</c:v>
                </c:pt>
                <c:pt idx="151">
                  <c:v>1.8325718510313052</c:v>
                </c:pt>
                <c:pt idx="152">
                  <c:v>0.19510674636432496</c:v>
                </c:pt>
                <c:pt idx="153">
                  <c:v>6.8849042454066312E-2</c:v>
                </c:pt>
                <c:pt idx="154">
                  <c:v>0.33778005379514503</c:v>
                </c:pt>
                <c:pt idx="155">
                  <c:v>0.40479426798281942</c:v>
                </c:pt>
                <c:pt idx="156">
                  <c:v>0.55945929566790242</c:v>
                </c:pt>
                <c:pt idx="157">
                  <c:v>-0.28525458772371731</c:v>
                </c:pt>
                <c:pt idx="158">
                  <c:v>-1.0659922490614977</c:v>
                </c:pt>
                <c:pt idx="159">
                  <c:v>-0.71267336124007763</c:v>
                </c:pt>
                <c:pt idx="160">
                  <c:v>-0.61898211112271218</c:v>
                </c:pt>
                <c:pt idx="161">
                  <c:v>-5.6316317022151882E-2</c:v>
                </c:pt>
                <c:pt idx="162">
                  <c:v>-0.37778701270085818</c:v>
                </c:pt>
                <c:pt idx="163">
                  <c:v>-4.379243125769644E-2</c:v>
                </c:pt>
                <c:pt idx="164">
                  <c:v>-0.92246241734752521</c:v>
                </c:pt>
                <c:pt idx="165">
                  <c:v>2.2122976151794482</c:v>
                </c:pt>
                <c:pt idx="166">
                  <c:v>-0.51609447991924218</c:v>
                </c:pt>
                <c:pt idx="167">
                  <c:v>-1.2093018348920097</c:v>
                </c:pt>
                <c:pt idx="168">
                  <c:v>-0.77874873018302038</c:v>
                </c:pt>
                <c:pt idx="169">
                  <c:v>-1.0228321261036526</c:v>
                </c:pt>
                <c:pt idx="170">
                  <c:v>0.10652016045293451</c:v>
                </c:pt>
                <c:pt idx="171">
                  <c:v>-0.72889177851677778</c:v>
                </c:pt>
                <c:pt idx="172">
                  <c:v>-1.712381710620517</c:v>
                </c:pt>
                <c:pt idx="173">
                  <c:v>1.1347334299493963</c:v>
                </c:pt>
                <c:pt idx="174">
                  <c:v>-0.64957302229678393</c:v>
                </c:pt>
                <c:pt idx="175">
                  <c:v>-0.27225085458216447</c:v>
                </c:pt>
                <c:pt idx="176">
                  <c:v>-1.1347334299493967</c:v>
                </c:pt>
                <c:pt idx="177">
                  <c:v>1.7123817106205157</c:v>
                </c:pt>
                <c:pt idx="178">
                  <c:v>0.69664027541452611</c:v>
                </c:pt>
                <c:pt idx="179">
                  <c:v>1.0019509868815022</c:v>
                </c:pt>
                <c:pt idx="180">
                  <c:v>-2.6975095569769199</c:v>
                </c:pt>
                <c:pt idx="181">
                  <c:v>0.88483152301530998</c:v>
                </c:pt>
                <c:pt idx="182">
                  <c:v>-0.79580101002689541</c:v>
                </c:pt>
                <c:pt idx="183">
                  <c:v>-0.23350503341371939</c:v>
                </c:pt>
                <c:pt idx="184">
                  <c:v>-3.1275410739968465E-2</c:v>
                </c:pt>
                <c:pt idx="185">
                  <c:v>0.35105258016089946</c:v>
                </c:pt>
                <c:pt idx="186">
                  <c:v>0.51609447991924207</c:v>
                </c:pt>
                <c:pt idx="187">
                  <c:v>0.98149782715935407</c:v>
                </c:pt>
                <c:pt idx="188">
                  <c:v>-1.4163036257244224</c:v>
                </c:pt>
                <c:pt idx="189">
                  <c:v>-1.3511521260686532</c:v>
                </c:pt>
                <c:pt idx="190">
                  <c:v>-0.60390292558359804</c:v>
                </c:pt>
                <c:pt idx="191">
                  <c:v>-1.1588753792244371</c:v>
                </c:pt>
                <c:pt idx="192">
                  <c:v>0.66509767139499953</c:v>
                </c:pt>
                <c:pt idx="193">
                  <c:v>1.5270583320354101</c:v>
                </c:pt>
                <c:pt idx="194">
                  <c:v>-1.7692851078409655</c:v>
                </c:pt>
                <c:pt idx="195">
                  <c:v>-0.81308789770500423</c:v>
                </c:pt>
                <c:pt idx="196">
                  <c:v>-0.86647898678975677</c:v>
                </c:pt>
                <c:pt idx="197">
                  <c:v>-0.63420337728936016</c:v>
                </c:pt>
                <c:pt idx="198">
                  <c:v>0.54489120823511805</c:v>
                </c:pt>
                <c:pt idx="199">
                  <c:v>1.9041839786906027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7.1'!$S$28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7.1'!$S$29:$S$30</c:f>
              <c:numCache>
                <c:formatCode>General</c:formatCode>
                <c:ptCount val="2"/>
                <c:pt idx="0">
                  <c:v>7.1777765829270459</c:v>
                </c:pt>
                <c:pt idx="1">
                  <c:v>-1.6459057735209024</c:v>
                </c:pt>
              </c:numCache>
            </c:numRef>
          </c:xVal>
          <c:yVal>
            <c:numRef>
              <c:f>'Ex 7.1'!$T$29:$T$30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104768"/>
        <c:axId val="347106688"/>
      </c:scatterChart>
      <c:valAx>
        <c:axId val="34710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Data</a:t>
                </a:r>
              </a:p>
            </c:rich>
          </c:tx>
          <c:layout>
            <c:manualLayout>
              <c:xMode val="edge"/>
              <c:yMode val="edge"/>
              <c:x val="0.47426849128828025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7106688"/>
        <c:crosses val="autoZero"/>
        <c:crossBetween val="midCat"/>
      </c:valAx>
      <c:valAx>
        <c:axId val="347106688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Probit</a:t>
                </a:r>
              </a:p>
            </c:rich>
          </c:tx>
          <c:layout>
            <c:manualLayout>
              <c:xMode val="edge"/>
              <c:yMode val="edge"/>
              <c:x val="7.2304706837150396E-3"/>
              <c:y val="0.373363695837535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710476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"Exbit" Plot</a:t>
            </a:r>
          </a:p>
        </c:rich>
      </c:tx>
      <c:layout>
        <c:manualLayout>
          <c:xMode val="edge"/>
          <c:yMode val="edge"/>
          <c:x val="0.38788230046249561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72884596279306"/>
          <c:y val="0.13695446406625644"/>
          <c:w val="0.81133908601726556"/>
          <c:h val="0.668897056371415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7.1'!$G$9:$G$208</c:f>
              <c:numCache>
                <c:formatCode>General</c:formatCode>
                <c:ptCount val="200"/>
                <c:pt idx="0">
                  <c:v>2.8707066550788252</c:v>
                </c:pt>
                <c:pt idx="1">
                  <c:v>4.2278507395844338</c:v>
                </c:pt>
                <c:pt idx="2">
                  <c:v>1.1383443467883252</c:v>
                </c:pt>
                <c:pt idx="3">
                  <c:v>3.4897336035240007</c:v>
                </c:pt>
                <c:pt idx="4">
                  <c:v>3.8795270460347577</c:v>
                </c:pt>
                <c:pt idx="5">
                  <c:v>0.54987899151785513</c:v>
                </c:pt>
                <c:pt idx="6">
                  <c:v>1.5014903616625039</c:v>
                </c:pt>
                <c:pt idx="7">
                  <c:v>3.4461564217482747</c:v>
                </c:pt>
                <c:pt idx="8">
                  <c:v>0.83630237331509316</c:v>
                </c:pt>
                <c:pt idx="9">
                  <c:v>1.6142915183795055</c:v>
                </c:pt>
                <c:pt idx="10">
                  <c:v>0.3884962287659629</c:v>
                </c:pt>
                <c:pt idx="11">
                  <c:v>1.9779490681930998</c:v>
                </c:pt>
                <c:pt idx="12">
                  <c:v>5.3510657203853604</c:v>
                </c:pt>
                <c:pt idx="13">
                  <c:v>2.850185306133175</c:v>
                </c:pt>
                <c:pt idx="14">
                  <c:v>3.94929957677323</c:v>
                </c:pt>
                <c:pt idx="15">
                  <c:v>0.60485416559739513</c:v>
                </c:pt>
                <c:pt idx="16">
                  <c:v>1.5660418668326714</c:v>
                </c:pt>
                <c:pt idx="17">
                  <c:v>4.7584893383090172</c:v>
                </c:pt>
                <c:pt idx="18">
                  <c:v>1.0260725155604757</c:v>
                </c:pt>
                <c:pt idx="19">
                  <c:v>0.58785309972324917</c:v>
                </c:pt>
                <c:pt idx="20">
                  <c:v>1.9903677142517624</c:v>
                </c:pt>
                <c:pt idx="21">
                  <c:v>1.8296689164408497</c:v>
                </c:pt>
                <c:pt idx="22">
                  <c:v>3.0521786999215759</c:v>
                </c:pt>
                <c:pt idx="23">
                  <c:v>1.8494294283809927</c:v>
                </c:pt>
                <c:pt idx="24">
                  <c:v>2.4024245634101633</c:v>
                </c:pt>
                <c:pt idx="25">
                  <c:v>3.4382663207318522</c:v>
                </c:pt>
                <c:pt idx="26">
                  <c:v>1.1288843390141083</c:v>
                </c:pt>
                <c:pt idx="27">
                  <c:v>2.9922360063636053</c:v>
                </c:pt>
                <c:pt idx="28">
                  <c:v>3.8246209380289979</c:v>
                </c:pt>
                <c:pt idx="29">
                  <c:v>3.3420110417846773</c:v>
                </c:pt>
                <c:pt idx="30">
                  <c:v>3.0654094819673294</c:v>
                </c:pt>
                <c:pt idx="31">
                  <c:v>0.8737944627485883</c:v>
                </c:pt>
                <c:pt idx="32">
                  <c:v>2.6170089141811643</c:v>
                </c:pt>
                <c:pt idx="33">
                  <c:v>4.31107309925767</c:v>
                </c:pt>
                <c:pt idx="34">
                  <c:v>2.1301800130791997</c:v>
                </c:pt>
                <c:pt idx="35">
                  <c:v>3.6543236657092644</c:v>
                </c:pt>
                <c:pt idx="36">
                  <c:v>3.3817624823428201</c:v>
                </c:pt>
                <c:pt idx="37">
                  <c:v>5.4432128076482265</c:v>
                </c:pt>
                <c:pt idx="38">
                  <c:v>1.0163184946278616</c:v>
                </c:pt>
                <c:pt idx="39">
                  <c:v>2.6735065217337861</c:v>
                </c:pt>
                <c:pt idx="40">
                  <c:v>3.1461135073506825</c:v>
                </c:pt>
                <c:pt idx="41">
                  <c:v>2.3313650854431591</c:v>
                </c:pt>
                <c:pt idx="42">
                  <c:v>0.46984748961753686</c:v>
                </c:pt>
                <c:pt idx="43">
                  <c:v>3.7500287475534329</c:v>
                </c:pt>
                <c:pt idx="44">
                  <c:v>2.1349130966172858</c:v>
                </c:pt>
                <c:pt idx="45">
                  <c:v>2.9022493347365415</c:v>
                </c:pt>
                <c:pt idx="46">
                  <c:v>0.42630993470751921</c:v>
                </c:pt>
                <c:pt idx="47">
                  <c:v>1.1965693686938055</c:v>
                </c:pt>
                <c:pt idx="48">
                  <c:v>7.4421313231101678</c:v>
                </c:pt>
                <c:pt idx="49">
                  <c:v>0.93389885415757878</c:v>
                </c:pt>
                <c:pt idx="50">
                  <c:v>1.2588271513175282</c:v>
                </c:pt>
                <c:pt idx="51">
                  <c:v>2.7251638308321571</c:v>
                </c:pt>
                <c:pt idx="52">
                  <c:v>2.5196671914370254</c:v>
                </c:pt>
                <c:pt idx="53">
                  <c:v>5.2723899174722835</c:v>
                </c:pt>
                <c:pt idx="54">
                  <c:v>2.962045428552623</c:v>
                </c:pt>
                <c:pt idx="55">
                  <c:v>3.610352979620461</c:v>
                </c:pt>
                <c:pt idx="56">
                  <c:v>3.6695531763259686</c:v>
                </c:pt>
                <c:pt idx="57">
                  <c:v>1.8910325576631277</c:v>
                </c:pt>
                <c:pt idx="58">
                  <c:v>4.1161016208859511</c:v>
                </c:pt>
                <c:pt idx="59">
                  <c:v>0.51732701215800381</c:v>
                </c:pt>
                <c:pt idx="60">
                  <c:v>3.666635039693463</c:v>
                </c:pt>
                <c:pt idx="61">
                  <c:v>4.1538965887026098</c:v>
                </c:pt>
                <c:pt idx="62">
                  <c:v>0.82921492072227987</c:v>
                </c:pt>
                <c:pt idx="63">
                  <c:v>1.6512163746548307</c:v>
                </c:pt>
                <c:pt idx="64">
                  <c:v>3.0034842748116048</c:v>
                </c:pt>
                <c:pt idx="65">
                  <c:v>1.931881301237206</c:v>
                </c:pt>
                <c:pt idx="66">
                  <c:v>3.0051508350568996</c:v>
                </c:pt>
                <c:pt idx="67">
                  <c:v>1.8151118071576398</c:v>
                </c:pt>
                <c:pt idx="68">
                  <c:v>3.4202653587811591</c:v>
                </c:pt>
                <c:pt idx="69">
                  <c:v>2.4740500994073651</c:v>
                </c:pt>
                <c:pt idx="70">
                  <c:v>3.1748202425889156</c:v>
                </c:pt>
                <c:pt idx="71">
                  <c:v>4.3957889299839135</c:v>
                </c:pt>
                <c:pt idx="72">
                  <c:v>3.1317473475949358</c:v>
                </c:pt>
                <c:pt idx="73">
                  <c:v>2.5491927306422468</c:v>
                </c:pt>
                <c:pt idx="74">
                  <c:v>1.3690505053646229</c:v>
                </c:pt>
                <c:pt idx="75">
                  <c:v>2.1870579559046925</c:v>
                </c:pt>
                <c:pt idx="76">
                  <c:v>0.3471587511632106</c:v>
                </c:pt>
                <c:pt idx="77">
                  <c:v>3.5252174210191738</c:v>
                </c:pt>
                <c:pt idx="78">
                  <c:v>4.0636915337990711</c:v>
                </c:pt>
                <c:pt idx="79">
                  <c:v>2.0141943386834367</c:v>
                </c:pt>
                <c:pt idx="80">
                  <c:v>2.1049658179402466</c:v>
                </c:pt>
                <c:pt idx="81">
                  <c:v>4.7709228613189758</c:v>
                </c:pt>
                <c:pt idx="82">
                  <c:v>4.5035074802080928</c:v>
                </c:pt>
                <c:pt idx="83">
                  <c:v>4.3098770068923944</c:v>
                </c:pt>
                <c:pt idx="84">
                  <c:v>2.6812042899566353</c:v>
                </c:pt>
                <c:pt idx="85">
                  <c:v>2.4639369252452243</c:v>
                </c:pt>
                <c:pt idx="86">
                  <c:v>0.59477102304091578</c:v>
                </c:pt>
                <c:pt idx="87">
                  <c:v>1.3298880654344107</c:v>
                </c:pt>
                <c:pt idx="88">
                  <c:v>3.5060363383137676</c:v>
                </c:pt>
                <c:pt idx="89">
                  <c:v>0.58990586158868052</c:v>
                </c:pt>
                <c:pt idx="90">
                  <c:v>5.1282778352048481</c:v>
                </c:pt>
                <c:pt idx="91">
                  <c:v>2.7429967217830926</c:v>
                </c:pt>
                <c:pt idx="92">
                  <c:v>0.7797430193927668</c:v>
                </c:pt>
                <c:pt idx="93">
                  <c:v>4.5794899662362614</c:v>
                </c:pt>
                <c:pt idx="94">
                  <c:v>4.9393057786916401</c:v>
                </c:pt>
                <c:pt idx="95">
                  <c:v>3.701571442310609</c:v>
                </c:pt>
                <c:pt idx="96">
                  <c:v>3.8840630101406628</c:v>
                </c:pt>
                <c:pt idx="97">
                  <c:v>0.66972256216311465</c:v>
                </c:pt>
                <c:pt idx="98">
                  <c:v>4.6401981337728655</c:v>
                </c:pt>
                <c:pt idx="99">
                  <c:v>1.9990729129186589</c:v>
                </c:pt>
                <c:pt idx="100">
                  <c:v>1.3966918988346404</c:v>
                </c:pt>
                <c:pt idx="101">
                  <c:v>4.6837966015843424</c:v>
                </c:pt>
                <c:pt idx="102">
                  <c:v>3.0479039286189562</c:v>
                </c:pt>
                <c:pt idx="103">
                  <c:v>2.2510204174626298</c:v>
                </c:pt>
                <c:pt idx="104">
                  <c:v>4.0279392632718096</c:v>
                </c:pt>
                <c:pt idx="105">
                  <c:v>2.4204224461840931</c:v>
                </c:pt>
                <c:pt idx="106">
                  <c:v>4.9898742952404023</c:v>
                </c:pt>
                <c:pt idx="107">
                  <c:v>2.3546405223218034</c:v>
                </c:pt>
                <c:pt idx="108">
                  <c:v>2.0064108272021408</c:v>
                </c:pt>
                <c:pt idx="109">
                  <c:v>5.2422705830418206</c:v>
                </c:pt>
                <c:pt idx="110">
                  <c:v>3.2842355404761632</c:v>
                </c:pt>
                <c:pt idx="111">
                  <c:v>5.9436584907468699</c:v>
                </c:pt>
                <c:pt idx="112">
                  <c:v>2.8037323116831248</c:v>
                </c:pt>
                <c:pt idx="113">
                  <c:v>0.38444005358565358</c:v>
                </c:pt>
                <c:pt idx="114">
                  <c:v>3.1166906978516806</c:v>
                </c:pt>
                <c:pt idx="115">
                  <c:v>2.5065331001085243</c:v>
                </c:pt>
                <c:pt idx="116">
                  <c:v>1.4350404527085647</c:v>
                </c:pt>
                <c:pt idx="117">
                  <c:v>2.1467394034246188</c:v>
                </c:pt>
                <c:pt idx="118">
                  <c:v>2.1008289656209254</c:v>
                </c:pt>
                <c:pt idx="119">
                  <c:v>2.8118684210369409</c:v>
                </c:pt>
                <c:pt idx="120">
                  <c:v>1.6003687568831106</c:v>
                </c:pt>
                <c:pt idx="121">
                  <c:v>2.8413213624001479</c:v>
                </c:pt>
                <c:pt idx="122">
                  <c:v>3.3893646005549711</c:v>
                </c:pt>
                <c:pt idx="123">
                  <c:v>3.1282089846688601</c:v>
                </c:pt>
                <c:pt idx="124">
                  <c:v>6.2407888273307428</c:v>
                </c:pt>
                <c:pt idx="125">
                  <c:v>1.0990724365689708</c:v>
                </c:pt>
                <c:pt idx="126">
                  <c:v>2.0269400110351539</c:v>
                </c:pt>
                <c:pt idx="127">
                  <c:v>2.1239604559195335</c:v>
                </c:pt>
                <c:pt idx="128">
                  <c:v>3.8775501013071345</c:v>
                </c:pt>
                <c:pt idx="129">
                  <c:v>3.9764886386932004</c:v>
                </c:pt>
                <c:pt idx="130">
                  <c:v>4.2691677847164247</c:v>
                </c:pt>
                <c:pt idx="131">
                  <c:v>3.3034685415699383</c:v>
                </c:pt>
                <c:pt idx="132">
                  <c:v>2.5758119927509777</c:v>
                </c:pt>
                <c:pt idx="133">
                  <c:v>4.4831672572846548</c:v>
                </c:pt>
                <c:pt idx="134">
                  <c:v>4.1033144918529061</c:v>
                </c:pt>
                <c:pt idx="135">
                  <c:v>0.33764828994505058</c:v>
                </c:pt>
                <c:pt idx="136">
                  <c:v>2.5888227208051502</c:v>
                </c:pt>
                <c:pt idx="137">
                  <c:v>7.1225388914211241</c:v>
                </c:pt>
                <c:pt idx="138">
                  <c:v>3.0794811559518296</c:v>
                </c:pt>
                <c:pt idx="139">
                  <c:v>3.6309756322567788</c:v>
                </c:pt>
                <c:pt idx="140">
                  <c:v>1.9569550566546567</c:v>
                </c:pt>
                <c:pt idx="141">
                  <c:v>4.9434283929308727</c:v>
                </c:pt>
                <c:pt idx="142">
                  <c:v>2.5512783029793273</c:v>
                </c:pt>
                <c:pt idx="143">
                  <c:v>3.8569138533980327</c:v>
                </c:pt>
                <c:pt idx="144">
                  <c:v>2.8657357390053111</c:v>
                </c:pt>
                <c:pt idx="145">
                  <c:v>5.1181205933707297</c:v>
                </c:pt>
                <c:pt idx="146">
                  <c:v>1.8601569125972286</c:v>
                </c:pt>
                <c:pt idx="147">
                  <c:v>3.962688346371896</c:v>
                </c:pt>
                <c:pt idx="148">
                  <c:v>3.1291889943319822</c:v>
                </c:pt>
                <c:pt idx="149">
                  <c:v>3.9343407342359678</c:v>
                </c:pt>
                <c:pt idx="150">
                  <c:v>1.97901128671033</c:v>
                </c:pt>
                <c:pt idx="151">
                  <c:v>5.4983066860860408</c:v>
                </c:pt>
                <c:pt idx="152">
                  <c:v>3.0118858361500802</c:v>
                </c:pt>
                <c:pt idx="153">
                  <c:v>2.847727315811341</c:v>
                </c:pt>
                <c:pt idx="154">
                  <c:v>3.2549256920252772</c:v>
                </c:pt>
                <c:pt idx="155">
                  <c:v>3.3614156724593065</c:v>
                </c:pt>
                <c:pt idx="156">
                  <c:v>3.6094695115635549</c:v>
                </c:pt>
                <c:pt idx="157">
                  <c:v>2.1764684099858131</c:v>
                </c:pt>
                <c:pt idx="158">
                  <c:v>1.0329655212545754</c:v>
                </c:pt>
                <c:pt idx="159">
                  <c:v>1.5921700184770888</c:v>
                </c:pt>
                <c:pt idx="160">
                  <c:v>1.7467426527999086</c:v>
                </c:pt>
                <c:pt idx="161">
                  <c:v>2.6432683761272724</c:v>
                </c:pt>
                <c:pt idx="162">
                  <c:v>2.0382755244617399</c:v>
                </c:pt>
                <c:pt idx="163">
                  <c:v>2.6471610757396684</c:v>
                </c:pt>
                <c:pt idx="164">
                  <c:v>1.2909940550559238</c:v>
                </c:pt>
                <c:pt idx="165">
                  <c:v>6.2875074449131896</c:v>
                </c:pt>
                <c:pt idx="166">
                  <c:v>1.9180627824637408</c:v>
                </c:pt>
                <c:pt idx="167">
                  <c:v>0.92058469105246921</c:v>
                </c:pt>
                <c:pt idx="168">
                  <c:v>1.4836860465597621</c:v>
                </c:pt>
                <c:pt idx="169">
                  <c:v>1.109369643700739</c:v>
                </c:pt>
                <c:pt idx="170">
                  <c:v>2.869663603993668</c:v>
                </c:pt>
                <c:pt idx="171">
                  <c:v>1.5736663798233343</c:v>
                </c:pt>
                <c:pt idx="172">
                  <c:v>0.51166910725630355</c:v>
                </c:pt>
                <c:pt idx="173">
                  <c:v>4.4074439828863188</c:v>
                </c:pt>
                <c:pt idx="174">
                  <c:v>1.6583778578913471</c:v>
                </c:pt>
                <c:pt idx="175">
                  <c:v>2.182095870311612</c:v>
                </c:pt>
                <c:pt idx="176">
                  <c:v>0.98922746130498251</c:v>
                </c:pt>
                <c:pt idx="177">
                  <c:v>5.3761892737530097</c:v>
                </c:pt>
                <c:pt idx="178">
                  <c:v>3.7690618439929433</c:v>
                </c:pt>
                <c:pt idx="179">
                  <c:v>4.1678999894574442</c:v>
                </c:pt>
                <c:pt idx="180">
                  <c:v>6.5764090473218489E-2</c:v>
                </c:pt>
                <c:pt idx="181">
                  <c:v>4.0295734452655587</c:v>
                </c:pt>
                <c:pt idx="182">
                  <c:v>1.4812198182217893</c:v>
                </c:pt>
                <c:pt idx="183">
                  <c:v>2.3247550279839739</c:v>
                </c:pt>
                <c:pt idx="184">
                  <c:v>2.6562076827752983</c:v>
                </c:pt>
                <c:pt idx="185">
                  <c:v>3.2568902720154997</c:v>
                </c:pt>
                <c:pt idx="186">
                  <c:v>3.5185910518229688</c:v>
                </c:pt>
                <c:pt idx="187">
                  <c:v>4.1590674301449875</c:v>
                </c:pt>
                <c:pt idx="188">
                  <c:v>0.61076805628365449</c:v>
                </c:pt>
                <c:pt idx="189">
                  <c:v>0.73509332700191532</c:v>
                </c:pt>
                <c:pt idx="190">
                  <c:v>1.7982828729403553</c:v>
                </c:pt>
                <c:pt idx="191">
                  <c:v>0.9382662868926579</c:v>
                </c:pt>
                <c:pt idx="192">
                  <c:v>3.7284284919865307</c:v>
                </c:pt>
                <c:pt idx="193">
                  <c:v>5.1649445974699777</c:v>
                </c:pt>
                <c:pt idx="194">
                  <c:v>0.50319298858189954</c:v>
                </c:pt>
                <c:pt idx="195">
                  <c:v>1.4634370916318997</c:v>
                </c:pt>
                <c:pt idx="196">
                  <c:v>1.3730557981800506</c:v>
                </c:pt>
                <c:pt idx="197">
                  <c:v>1.7073454792099279</c:v>
                </c:pt>
                <c:pt idx="198">
                  <c:v>3.5803088422902181</c:v>
                </c:pt>
                <c:pt idx="199">
                  <c:v>5.6691507212666359</c:v>
                </c:pt>
              </c:numCache>
            </c:numRef>
          </c:xVal>
          <c:yVal>
            <c:numRef>
              <c:f>'Ex 7.1'!$J$9:$J$208</c:f>
              <c:numCache>
                <c:formatCode>General</c:formatCode>
                <c:ptCount val="200"/>
                <c:pt idx="0">
                  <c:v>0.79275801208961871</c:v>
                </c:pt>
                <c:pt idx="1">
                  <c:v>1.8760527146175576</c:v>
                </c:pt>
                <c:pt idx="2">
                  <c:v>0.17813870038154661</c:v>
                </c:pt>
                <c:pt idx="3">
                  <c:v>1.1619539215718344</c:v>
                </c:pt>
                <c:pt idx="4">
                  <c:v>1.5003418675911864</c:v>
                </c:pt>
                <c:pt idx="5">
                  <c:v>5.4871492269741237E-2</c:v>
                </c:pt>
                <c:pt idx="6">
                  <c:v>0.25238429037075716</c:v>
                </c:pt>
                <c:pt idx="7">
                  <c:v>1.1461308066325917</c:v>
                </c:pt>
                <c:pt idx="8">
                  <c:v>0.10902657542119638</c:v>
                </c:pt>
                <c:pt idx="9">
                  <c:v>0.28502426357825988</c:v>
                </c:pt>
                <c:pt idx="10">
                  <c:v>2.3732494808679196E-2</c:v>
                </c:pt>
                <c:pt idx="11">
                  <c:v>0.3825266254808059</c:v>
                </c:pt>
                <c:pt idx="12">
                  <c:v>3.0281894837013703</c:v>
                </c:pt>
                <c:pt idx="13">
                  <c:v>0.76021717996633331</c:v>
                </c:pt>
                <c:pt idx="14">
                  <c:v>1.5698142404059534</c:v>
                </c:pt>
                <c:pt idx="15">
                  <c:v>7.6182900852049623E-2</c:v>
                </c:pt>
                <c:pt idx="16">
                  <c:v>0.25882761163168927</c:v>
                </c:pt>
                <c:pt idx="17">
                  <c:v>2.319696733466766</c:v>
                </c:pt>
                <c:pt idx="18">
                  <c:v>0.14875938405807673</c:v>
                </c:pt>
                <c:pt idx="19">
                  <c:v>6.0156916836205249E-2</c:v>
                </c:pt>
                <c:pt idx="20">
                  <c:v>0.39726528579439152</c:v>
                </c:pt>
                <c:pt idx="21">
                  <c:v>0.33258757612573048</c:v>
                </c:pt>
                <c:pt idx="22">
                  <c:v>0.8850957671810642</c:v>
                </c:pt>
                <c:pt idx="23">
                  <c:v>0.33957084472791899</c:v>
                </c:pt>
                <c:pt idx="24">
                  <c:v>0.54931473501107886</c:v>
                </c:pt>
                <c:pt idx="25">
                  <c:v>1.1305541677038546</c:v>
                </c:pt>
                <c:pt idx="26">
                  <c:v>0.17219337965878714</c:v>
                </c:pt>
                <c:pt idx="27">
                  <c:v>0.82639346983257245</c:v>
                </c:pt>
                <c:pt idx="28">
                  <c:v>1.4353839713164136</c:v>
                </c:pt>
                <c:pt idx="29">
                  <c:v>1.0561150514442315</c:v>
                </c:pt>
                <c:pt idx="30">
                  <c:v>0.8972613673447527</c:v>
                </c:pt>
                <c:pt idx="31">
                  <c:v>0.11460694704532741</c:v>
                </c:pt>
                <c:pt idx="32">
                  <c:v>0.63971047633451783</c:v>
                </c:pt>
                <c:pt idx="33">
                  <c:v>1.9788829560174166</c:v>
                </c:pt>
                <c:pt idx="34">
                  <c:v>0.46641725361450803</c:v>
                </c:pt>
                <c:pt idx="35">
                  <c:v>1.298451659782774</c:v>
                </c:pt>
                <c:pt idx="36">
                  <c:v>1.0852291892924801</c:v>
                </c:pt>
                <c:pt idx="37">
                  <c:v>3.2590950403510699</c:v>
                </c:pt>
                <c:pt idx="38">
                  <c:v>0.14298569596365052</c:v>
                </c:pt>
                <c:pt idx="39">
                  <c:v>0.67828806615619563</c:v>
                </c:pt>
                <c:pt idx="40">
                  <c:v>0.97353720876730654</c:v>
                </c:pt>
                <c:pt idx="41">
                  <c:v>0.53217635494447868</c:v>
                </c:pt>
                <c:pt idx="42">
                  <c:v>3.400479879775959E-2</c:v>
                </c:pt>
                <c:pt idx="43">
                  <c:v>1.3943104361081264</c:v>
                </c:pt>
                <c:pt idx="44">
                  <c:v>0.47440451652471904</c:v>
                </c:pt>
                <c:pt idx="45">
                  <c:v>0.80384460014595926</c:v>
                </c:pt>
                <c:pt idx="46">
                  <c:v>2.8855456832555762E-2</c:v>
                </c:pt>
                <c:pt idx="47">
                  <c:v>0.18411957945396148</c:v>
                </c:pt>
                <c:pt idx="48">
                  <c:v>5.6569903131494312</c:v>
                </c:pt>
                <c:pt idx="49">
                  <c:v>0.12586198988505898</c:v>
                </c:pt>
                <c:pt idx="50">
                  <c:v>0.19013644477819247</c:v>
                </c:pt>
                <c:pt idx="51">
                  <c:v>0.69814969224291712</c:v>
                </c:pt>
                <c:pt idx="52">
                  <c:v>0.5934915294961185</c:v>
                </c:pt>
                <c:pt idx="53">
                  <c:v>2.9300716277428469</c:v>
                </c:pt>
                <c:pt idx="54">
                  <c:v>0.81505547989517602</c:v>
                </c:pt>
                <c:pt idx="55">
                  <c:v>1.262541158477003</c:v>
                </c:pt>
                <c:pt idx="56">
                  <c:v>1.3356999136633927</c:v>
                </c:pt>
                <c:pt idx="57">
                  <c:v>0.35368540509036628</c:v>
                </c:pt>
                <c:pt idx="58">
                  <c:v>1.7535756822578958</c:v>
                </c:pt>
                <c:pt idx="59">
                  <c:v>4.9613856604336357E-2</c:v>
                </c:pt>
                <c:pt idx="60">
                  <c:v>1.3169023676958906</c:v>
                </c:pt>
                <c:pt idx="61">
                  <c:v>1.7828175318523933</c:v>
                </c:pt>
                <c:pt idx="62">
                  <c:v>0.10347717161252691</c:v>
                </c:pt>
                <c:pt idx="63">
                  <c:v>0.291682077785127</c:v>
                </c:pt>
                <c:pt idx="64">
                  <c:v>0.83786148542421346</c:v>
                </c:pt>
                <c:pt idx="65">
                  <c:v>0.3680020418899238</c:v>
                </c:pt>
                <c:pt idx="66">
                  <c:v>0.8494625436069756</c:v>
                </c:pt>
                <c:pt idx="67">
                  <c:v>0.32565273557327168</c:v>
                </c:pt>
                <c:pt idx="68">
                  <c:v>1.1152164437201448</c:v>
                </c:pt>
                <c:pt idx="69">
                  <c:v>0.57558594816497921</c:v>
                </c:pt>
                <c:pt idx="70">
                  <c:v>0.98683527707193808</c:v>
                </c:pt>
                <c:pt idx="71">
                  <c:v>2.0156518038045048</c:v>
                </c:pt>
                <c:pt idx="72">
                  <c:v>0.96041366083749935</c:v>
                </c:pt>
                <c:pt idx="73">
                  <c:v>0.60256600192952525</c:v>
                </c:pt>
                <c:pt idx="74">
                  <c:v>0.20840735498571766</c:v>
                </c:pt>
                <c:pt idx="75">
                  <c:v>0.50700724110722395</c:v>
                </c:pt>
                <c:pt idx="76">
                  <c:v>1.3564639034138473E-2</c:v>
                </c:pt>
                <c:pt idx="77">
                  <c:v>1.2109833488121531</c:v>
                </c:pt>
                <c:pt idx="78">
                  <c:v>1.6975386141501845</c:v>
                </c:pt>
                <c:pt idx="79">
                  <c:v>0.4197887604614744</c:v>
                </c:pt>
                <c:pt idx="80">
                  <c:v>0.45063160617221609</c:v>
                </c:pt>
                <c:pt idx="81">
                  <c:v>2.3717918453501681</c:v>
                </c:pt>
                <c:pt idx="82">
                  <c:v>2.1348403210696234</c:v>
                </c:pt>
                <c:pt idx="83">
                  <c:v>1.9434182464451339</c:v>
                </c:pt>
                <c:pt idx="84">
                  <c:v>0.68816956948619312</c:v>
                </c:pt>
                <c:pt idx="85">
                  <c:v>0.56675196845421949</c:v>
                </c:pt>
                <c:pt idx="86">
                  <c:v>7.0812318663032781E-2</c:v>
                </c:pt>
                <c:pt idx="87">
                  <c:v>0.20227988483362053</c:v>
                </c:pt>
                <c:pt idx="88">
                  <c:v>1.1780314382993673</c:v>
                </c:pt>
                <c:pt idx="89">
                  <c:v>6.547042561824655E-2</c:v>
                </c:pt>
                <c:pt idx="90">
                  <c:v>2.6829195363766294</c:v>
                </c:pt>
                <c:pt idx="91">
                  <c:v>0.7082304227712739</c:v>
                </c:pt>
                <c:pt idx="92">
                  <c:v>9.795839380858419E-2</c:v>
                </c:pt>
                <c:pt idx="93">
                  <c:v>2.1779504447233524</c:v>
                </c:pt>
                <c:pt idx="94">
                  <c:v>2.4267507296309256</c:v>
                </c:pt>
                <c:pt idx="95">
                  <c:v>1.3548575876963258</c:v>
                </c:pt>
                <c:pt idx="96">
                  <c:v>1.522967267109165</c:v>
                </c:pt>
                <c:pt idx="97">
                  <c:v>8.701137698962981E-2</c:v>
                </c:pt>
                <c:pt idx="98">
                  <c:v>2.2230031086642956</c:v>
                </c:pt>
                <c:pt idx="99">
                  <c:v>0.40471688510281234</c:v>
                </c:pt>
                <c:pt idx="100">
                  <c:v>0.22077609646724278</c:v>
                </c:pt>
                <c:pt idx="101">
                  <c:v>2.2701816689393852</c:v>
                </c:pt>
                <c:pt idx="102">
                  <c:v>0.87307639171528018</c:v>
                </c:pt>
                <c:pt idx="103">
                  <c:v>0.51532675664678218</c:v>
                </c:pt>
                <c:pt idx="104">
                  <c:v>1.6444757691749734</c:v>
                </c:pt>
                <c:pt idx="105">
                  <c:v>0.55799534507538473</c:v>
                </c:pt>
                <c:pt idx="106">
                  <c:v>2.5466546568564459</c:v>
                </c:pt>
                <c:pt idx="107">
                  <c:v>0.54070882991819946</c:v>
                </c:pt>
                <c:pt idx="108">
                  <c:v>0.41222442787254787</c:v>
                </c:pt>
                <c:pt idx="109">
                  <c:v>2.8407265274069986</c:v>
                </c:pt>
                <c:pt idx="110">
                  <c:v>1.0278246216051348</c:v>
                </c:pt>
                <c:pt idx="111">
                  <c:v>3.7527528604946916</c:v>
                </c:pt>
                <c:pt idx="112">
                  <c:v>0.71841381016197281</c:v>
                </c:pt>
                <c:pt idx="113">
                  <c:v>1.8635643815696334E-2</c:v>
                </c:pt>
                <c:pt idx="114">
                  <c:v>0.92204578341454035</c:v>
                </c:pt>
                <c:pt idx="115">
                  <c:v>0.58449866313555465</c:v>
                </c:pt>
                <c:pt idx="116">
                  <c:v>0.22701831398974295</c:v>
                </c:pt>
                <c:pt idx="117">
                  <c:v>0.48245608981226762</c:v>
                </c:pt>
                <c:pt idx="118">
                  <c:v>0.44283125460862871</c:v>
                </c:pt>
                <c:pt idx="119">
                  <c:v>0.72870196675146104</c:v>
                </c:pt>
                <c:pt idx="120">
                  <c:v>0.27841048285622322</c:v>
                </c:pt>
                <c:pt idx="121">
                  <c:v>0.73909707075180109</c:v>
                </c:pt>
                <c:pt idx="122">
                  <c:v>1.1001104162891315</c:v>
                </c:pt>
                <c:pt idx="123">
                  <c:v>0.93467221378735221</c:v>
                </c:pt>
                <c:pt idx="124">
                  <c:v>3.9919825495605257</c:v>
                </c:pt>
                <c:pt idx="125">
                  <c:v>0.16040773941031478</c:v>
                </c:pt>
                <c:pt idx="126">
                  <c:v>0.42741074858053352</c:v>
                </c:pt>
                <c:pt idx="127">
                  <c:v>0.45849328188361638</c:v>
                </c:pt>
                <c:pt idx="128">
                  <c:v>1.4782170713105502</c:v>
                </c:pt>
                <c:pt idx="129">
                  <c:v>1.6189641815175646</c:v>
                </c:pt>
                <c:pt idx="130">
                  <c:v>1.9091683234020551</c:v>
                </c:pt>
                <c:pt idx="131">
                  <c:v>1.0418697963081824</c:v>
                </c:pt>
                <c:pt idx="132">
                  <c:v>0.62096578504836675</c:v>
                </c:pt>
                <c:pt idx="133">
                  <c:v>2.0935121255767775</c:v>
                </c:pt>
                <c:pt idx="134">
                  <c:v>1.7251646804251157</c:v>
                </c:pt>
                <c:pt idx="135">
                  <c:v>8.5192196529385155E-3</c:v>
                </c:pt>
                <c:pt idx="136">
                  <c:v>0.63029421090300197</c:v>
                </c:pt>
                <c:pt idx="137">
                  <c:v>4.769687118148533</c:v>
                </c:pt>
                <c:pt idx="138">
                  <c:v>0.9095767939348065</c:v>
                </c:pt>
                <c:pt idx="139">
                  <c:v>1.2803352222774711</c:v>
                </c:pt>
                <c:pt idx="140">
                  <c:v>0.37523796347610056</c:v>
                </c:pt>
                <c:pt idx="141">
                  <c:v>2.4849066497879999</c:v>
                </c:pt>
                <c:pt idx="142">
                  <c:v>0.6117235750835458</c:v>
                </c:pt>
                <c:pt idx="143">
                  <c:v>1.4565712045358576</c:v>
                </c:pt>
                <c:pt idx="144">
                  <c:v>0.77094689663890037</c:v>
                </c:pt>
                <c:pt idx="145">
                  <c:v>2.6124678754260175</c:v>
                </c:pt>
                <c:pt idx="146">
                  <c:v>0.34660322251407499</c:v>
                </c:pt>
                <c:pt idx="147">
                  <c:v>1.5940872767621599</c:v>
                </c:pt>
                <c:pt idx="148">
                  <c:v>0.94746011183710799</c:v>
                </c:pt>
                <c:pt idx="149">
                  <c:v>1.5461164489761303</c:v>
                </c:pt>
                <c:pt idx="150">
                  <c:v>0.38986880236988636</c:v>
                </c:pt>
                <c:pt idx="151">
                  <c:v>3.3982078428137878</c:v>
                </c:pt>
                <c:pt idx="152">
                  <c:v>0.861199767552701</c:v>
                </c:pt>
                <c:pt idx="153">
                  <c:v>0.74960136901867713</c:v>
                </c:pt>
                <c:pt idx="154">
                  <c:v>1.0003125700154187</c:v>
                </c:pt>
                <c:pt idx="155">
                  <c:v>1.0705661699824058</c:v>
                </c:pt>
                <c:pt idx="156">
                  <c:v>1.2450581956966555</c:v>
                </c:pt>
                <c:pt idx="157">
                  <c:v>0.49057301749384413</c:v>
                </c:pt>
                <c:pt idx="158">
                  <c:v>0.15456660130727984</c:v>
                </c:pt>
                <c:pt idx="159">
                  <c:v>0.27184015698612302</c:v>
                </c:pt>
                <c:pt idx="160">
                  <c:v>0.31192568406177373</c:v>
                </c:pt>
                <c:pt idx="161">
                  <c:v>0.64921625133421856</c:v>
                </c:pt>
                <c:pt idx="162">
                  <c:v>0.43509127788831142</c:v>
                </c:pt>
                <c:pt idx="163">
                  <c:v>0.65881325397522816</c:v>
                </c:pt>
                <c:pt idx="164">
                  <c:v>0.19618973202711509</c:v>
                </c:pt>
                <c:pt idx="165">
                  <c:v>4.3070635962004209</c:v>
                </c:pt>
                <c:pt idx="166">
                  <c:v>0.36081810294779354</c:v>
                </c:pt>
                <c:pt idx="167">
                  <c:v>0.12021863405010415</c:v>
                </c:pt>
                <c:pt idx="168">
                  <c:v>0.24598221984873464</c:v>
                </c:pt>
                <c:pt idx="169">
                  <c:v>0.1662831969705291</c:v>
                </c:pt>
                <c:pt idx="170">
                  <c:v>0.7817929899482905</c:v>
                </c:pt>
                <c:pt idx="171">
                  <c:v>0.26531271866615957</c:v>
                </c:pt>
                <c:pt idx="172">
                  <c:v>4.43837191591109E-2</c:v>
                </c:pt>
                <c:pt idx="173">
                  <c:v>2.0538243773095348</c:v>
                </c:pt>
                <c:pt idx="174">
                  <c:v>0.29838451574460034</c:v>
                </c:pt>
                <c:pt idx="175">
                  <c:v>0.49875636921722821</c:v>
                </c:pt>
                <c:pt idx="176">
                  <c:v>0.13724515207069884</c:v>
                </c:pt>
                <c:pt idx="177">
                  <c:v>3.1369923435501694</c:v>
                </c:pt>
                <c:pt idx="178">
                  <c:v>1.4146363391221655</c:v>
                </c:pt>
                <c:pt idx="179">
                  <c:v>1.8439986883274739</c:v>
                </c:pt>
                <c:pt idx="180">
                  <c:v>3.4991287889402384E-3</c:v>
                </c:pt>
                <c:pt idx="181">
                  <c:v>1.6706552747567445</c:v>
                </c:pt>
                <c:pt idx="182">
                  <c:v>0.23962087524171707</c:v>
                </c:pt>
                <c:pt idx="183">
                  <c:v>0.52371606759508726</c:v>
                </c:pt>
                <c:pt idx="184">
                  <c:v>0.66850325227619734</c:v>
                </c:pt>
                <c:pt idx="185">
                  <c:v>1.0139739846712361</c:v>
                </c:pt>
                <c:pt idx="186">
                  <c:v>1.194371671145257</c:v>
                </c:pt>
                <c:pt idx="187">
                  <c:v>1.8129402913075019</c:v>
                </c:pt>
                <c:pt idx="188">
                  <c:v>8.1582482005515475E-2</c:v>
                </c:pt>
                <c:pt idx="189">
                  <c:v>9.2469905826748647E-2</c:v>
                </c:pt>
                <c:pt idx="190">
                  <c:v>0.31876565600955065</c:v>
                </c:pt>
                <c:pt idx="191">
                  <c:v>0.13153737401765819</c:v>
                </c:pt>
                <c:pt idx="192">
                  <c:v>1.3743894586135719</c:v>
                </c:pt>
                <c:pt idx="193">
                  <c:v>2.7587133757461633</c:v>
                </c:pt>
                <c:pt idx="194">
                  <c:v>3.9180793790388989E-2</c:v>
                </c:pt>
                <c:pt idx="195">
                  <c:v>0.23329974167834636</c:v>
                </c:pt>
                <c:pt idx="196">
                  <c:v>0.21457260262764849</c:v>
                </c:pt>
                <c:pt idx="197">
                  <c:v>0.30513217967337564</c:v>
                </c:pt>
                <c:pt idx="198">
                  <c:v>1.2278756423766588</c:v>
                </c:pt>
                <c:pt idx="199">
                  <c:v>3.5598491943702042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7.1'!$S$12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7.1'!$S$13:$S$14</c:f>
              <c:numCache>
                <c:formatCode>General</c:formatCode>
                <c:ptCount val="2"/>
                <c:pt idx="0">
                  <c:v>16.595612428218431</c:v>
                </c:pt>
                <c:pt idx="1">
                  <c:v>0</c:v>
                </c:pt>
              </c:numCache>
            </c:numRef>
          </c:xVal>
          <c:yVal>
            <c:numRef>
              <c:f>'Ex 7.1'!$T$13:$T$14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415296"/>
        <c:axId val="347417216"/>
      </c:scatterChart>
      <c:valAx>
        <c:axId val="34741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Data</a:t>
                </a:r>
              </a:p>
            </c:rich>
          </c:tx>
          <c:layout>
            <c:manualLayout>
              <c:xMode val="edge"/>
              <c:yMode val="edge"/>
              <c:x val="0.47426849128828041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7417216"/>
        <c:crosses val="autoZero"/>
        <c:crossBetween val="midCat"/>
      </c:valAx>
      <c:valAx>
        <c:axId val="347417216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-ln(1-CDF)</a:t>
                </a:r>
              </a:p>
            </c:rich>
          </c:tx>
          <c:layout>
            <c:manualLayout>
              <c:xMode val="edge"/>
              <c:yMode val="edge"/>
              <c:x val="7.2304706837150439E-3"/>
              <c:y val="0.37336369583753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74152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Weibit Plot</a:t>
            </a:r>
          </a:p>
        </c:rich>
      </c:tx>
      <c:layout>
        <c:manualLayout>
          <c:xMode val="edge"/>
          <c:yMode val="edge"/>
          <c:x val="0.38788230046249583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15551176787725E-2"/>
          <c:y val="0.13695446406625644"/>
          <c:w val="0.86195238080327108"/>
          <c:h val="0.668897056371415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7.1'!$K$9:$K$208</c:f>
              <c:numCache>
                <c:formatCode>General</c:formatCode>
                <c:ptCount val="200"/>
                <c:pt idx="0">
                  <c:v>1.0545582207458652</c:v>
                </c:pt>
                <c:pt idx="1">
                  <c:v>1.4416937645429282</c:v>
                </c:pt>
                <c:pt idx="2">
                  <c:v>0.12957487937811155</c:v>
                </c:pt>
                <c:pt idx="3">
                  <c:v>1.2498254019324675</c:v>
                </c:pt>
                <c:pt idx="4">
                  <c:v>1.3557132508534733</c:v>
                </c:pt>
                <c:pt idx="5">
                  <c:v>-0.59805704038464569</c:v>
                </c:pt>
                <c:pt idx="6">
                  <c:v>0.40645818928145361</c:v>
                </c:pt>
                <c:pt idx="7">
                  <c:v>1.2372595293414352</c:v>
                </c:pt>
                <c:pt idx="8">
                  <c:v>-0.17876504072340793</c:v>
                </c:pt>
                <c:pt idx="9">
                  <c:v>0.47889617211284874</c:v>
                </c:pt>
                <c:pt idx="10">
                  <c:v>-0.94547181638766842</c:v>
                </c:pt>
                <c:pt idx="11">
                  <c:v>0.68206048372497097</c:v>
                </c:pt>
                <c:pt idx="12">
                  <c:v>1.6772957411422453</c:v>
                </c:pt>
                <c:pt idx="13">
                  <c:v>1.0473840118627213</c:v>
                </c:pt>
                <c:pt idx="14">
                  <c:v>1.3735382408536752</c:v>
                </c:pt>
                <c:pt idx="15">
                  <c:v>-0.50276789860752558</c:v>
                </c:pt>
                <c:pt idx="16">
                  <c:v>0.44855133209800402</c:v>
                </c:pt>
                <c:pt idx="17">
                  <c:v>1.5599302519706462</c:v>
                </c:pt>
                <c:pt idx="18">
                  <c:v>2.5738422185197164E-2</c:v>
                </c:pt>
                <c:pt idx="19">
                  <c:v>-0.53127819269896137</c:v>
                </c:pt>
                <c:pt idx="20">
                  <c:v>0.68831940269752545</c:v>
                </c:pt>
                <c:pt idx="21">
                  <c:v>0.60413503050765849</c:v>
                </c:pt>
                <c:pt idx="22">
                  <c:v>1.1158556634517598</c:v>
                </c:pt>
                <c:pt idx="23">
                  <c:v>0.61487717442854573</c:v>
                </c:pt>
                <c:pt idx="24">
                  <c:v>0.87647846216441838</c:v>
                </c:pt>
                <c:pt idx="25">
                  <c:v>1.2349673678150117</c:v>
                </c:pt>
                <c:pt idx="26">
                  <c:v>0.12122983440510608</c:v>
                </c:pt>
                <c:pt idx="27">
                  <c:v>1.0960209361336566</c:v>
                </c:pt>
                <c:pt idx="28">
                  <c:v>1.3414593611987644</c:v>
                </c:pt>
                <c:pt idx="29">
                  <c:v>1.2065727341128898</c:v>
                </c:pt>
                <c:pt idx="30">
                  <c:v>1.1201811598013902</c:v>
                </c:pt>
                <c:pt idx="31">
                  <c:v>-0.13491009946292068</c:v>
                </c:pt>
                <c:pt idx="32">
                  <c:v>0.96203202980172775</c:v>
                </c:pt>
                <c:pt idx="33">
                  <c:v>1.4611868520716376</c:v>
                </c:pt>
                <c:pt idx="34">
                  <c:v>0.75620648933301882</c:v>
                </c:pt>
                <c:pt idx="35">
                  <c:v>1.2959110324974694</c:v>
                </c:pt>
                <c:pt idx="36">
                  <c:v>1.2183970180701214</c:v>
                </c:pt>
                <c:pt idx="37">
                  <c:v>1.694369476179642</c:v>
                </c:pt>
                <c:pt idx="38">
                  <c:v>1.6186778996456316E-2</c:v>
                </c:pt>
                <c:pt idx="39">
                  <c:v>0.98339091480288321</c:v>
                </c:pt>
                <c:pt idx="40">
                  <c:v>1.1461678838805442</c:v>
                </c:pt>
                <c:pt idx="41">
                  <c:v>0.8464539696014417</c:v>
                </c:pt>
                <c:pt idx="42">
                  <c:v>-0.75534712711181495</c:v>
                </c:pt>
                <c:pt idx="43">
                  <c:v>1.3217635059671844</c:v>
                </c:pt>
                <c:pt idx="44">
                  <c:v>0.75842594169162914</c:v>
                </c:pt>
                <c:pt idx="45">
                  <c:v>1.0654860690126349</c:v>
                </c:pt>
                <c:pt idx="46">
                  <c:v>-0.85258865098446679</c:v>
                </c:pt>
                <c:pt idx="47">
                  <c:v>0.1794586030282313</c:v>
                </c:pt>
                <c:pt idx="48">
                  <c:v>2.0071572759808003</c:v>
                </c:pt>
                <c:pt idx="49">
                  <c:v>-6.8387139810596104E-2</c:v>
                </c:pt>
                <c:pt idx="50">
                  <c:v>0.2301804551823094</c:v>
                </c:pt>
                <c:pt idx="51">
                  <c:v>1.0025285477142842</c:v>
                </c:pt>
                <c:pt idx="52">
                  <c:v>0.92412682591166306</c:v>
                </c:pt>
                <c:pt idx="53">
                  <c:v>1.6624837545321167</c:v>
                </c:pt>
                <c:pt idx="54">
                  <c:v>1.0858800528490693</c:v>
                </c:pt>
                <c:pt idx="55">
                  <c:v>1.2838055458530206</c:v>
                </c:pt>
                <c:pt idx="56">
                  <c:v>1.3000699043344075</c:v>
                </c:pt>
                <c:pt idx="57">
                  <c:v>0.63712300669528166</c:v>
                </c:pt>
                <c:pt idx="58">
                  <c:v>1.4149065069007392</c:v>
                </c:pt>
                <c:pt idx="59">
                  <c:v>-0.65908008574847765</c:v>
                </c:pt>
                <c:pt idx="60">
                  <c:v>1.2992743585549142</c:v>
                </c:pt>
                <c:pt idx="61">
                  <c:v>1.42404683075373</c:v>
                </c:pt>
                <c:pt idx="62">
                  <c:v>-0.18727590446484579</c:v>
                </c:pt>
                <c:pt idx="63">
                  <c:v>0.5015122130769325</c:v>
                </c:pt>
                <c:pt idx="64">
                  <c:v>1.0997730396731329</c:v>
                </c:pt>
                <c:pt idx="65">
                  <c:v>0.65849429561989803</c:v>
                </c:pt>
                <c:pt idx="66">
                  <c:v>1.1003277614219351</c:v>
                </c:pt>
                <c:pt idx="67">
                  <c:v>0.59614706755925129</c:v>
                </c:pt>
                <c:pt idx="68">
                  <c:v>1.2297181383514317</c:v>
                </c:pt>
                <c:pt idx="69">
                  <c:v>0.90585652413202056</c:v>
                </c:pt>
                <c:pt idx="70">
                  <c:v>1.1552510142344519</c:v>
                </c:pt>
                <c:pt idx="71">
                  <c:v>1.4806470212812708</c:v>
                </c:pt>
                <c:pt idx="72">
                  <c:v>1.141591106801576</c:v>
                </c:pt>
                <c:pt idx="73">
                  <c:v>0.93577673283077856</c:v>
                </c:pt>
                <c:pt idx="74">
                  <c:v>0.31411743778404733</c:v>
                </c:pt>
                <c:pt idx="75">
                  <c:v>0.78255724152855166</c:v>
                </c:pt>
                <c:pt idx="76">
                  <c:v>-1.0579731075071519</c:v>
                </c:pt>
                <c:pt idx="77">
                  <c:v>1.2599421140838676</c:v>
                </c:pt>
                <c:pt idx="78">
                  <c:v>1.4020918052790992</c:v>
                </c:pt>
                <c:pt idx="79">
                  <c:v>0.70021928352566176</c:v>
                </c:pt>
                <c:pt idx="80">
                  <c:v>0.74429922849430241</c:v>
                </c:pt>
                <c:pt idx="81">
                  <c:v>1.562539758161589</c:v>
                </c:pt>
                <c:pt idx="82">
                  <c:v>1.5048565332168755</c:v>
                </c:pt>
                <c:pt idx="83">
                  <c:v>1.4609093670245783</c:v>
                </c:pt>
                <c:pt idx="84">
                  <c:v>0.98626605551404933</c:v>
                </c:pt>
                <c:pt idx="85">
                  <c:v>0.90176044682301859</c:v>
                </c:pt>
                <c:pt idx="86">
                  <c:v>-0.51957878272993752</c:v>
                </c:pt>
                <c:pt idx="87">
                  <c:v>0.28509477736438843</c:v>
                </c:pt>
                <c:pt idx="88">
                  <c:v>1.2544861510527943</c:v>
                </c:pt>
                <c:pt idx="89">
                  <c:v>-0.52779231144224015</c:v>
                </c:pt>
                <c:pt idx="90">
                  <c:v>1.6347698981828307</c:v>
                </c:pt>
                <c:pt idx="91">
                  <c:v>1.0090510168337503</c:v>
                </c:pt>
                <c:pt idx="92">
                  <c:v>-0.24879087590009791</c:v>
                </c:pt>
                <c:pt idx="93">
                  <c:v>1.521587630841202</c:v>
                </c:pt>
                <c:pt idx="94">
                  <c:v>1.5972247906952544</c:v>
                </c:pt>
                <c:pt idx="95">
                  <c:v>1.3087574436226606</c:v>
                </c:pt>
                <c:pt idx="96">
                  <c:v>1.3568817732997174</c:v>
                </c:pt>
                <c:pt idx="97">
                  <c:v>-0.40089173867825134</c:v>
                </c:pt>
                <c:pt idx="98">
                  <c:v>1.5347570665706438</c:v>
                </c:pt>
                <c:pt idx="99">
                  <c:v>0.69268352954975521</c:v>
                </c:pt>
                <c:pt idx="100">
                  <c:v>0.33410651109413791</c:v>
                </c:pt>
                <c:pt idx="101">
                  <c:v>1.5441090207072941</c:v>
                </c:pt>
                <c:pt idx="102">
                  <c:v>1.1144541178456808</c:v>
                </c:pt>
                <c:pt idx="103">
                  <c:v>0.81138363228000754</c:v>
                </c:pt>
                <c:pt idx="104">
                  <c:v>1.3932548961110058</c:v>
                </c:pt>
                <c:pt idx="105">
                  <c:v>0.88394208947286024</c:v>
                </c:pt>
                <c:pt idx="106">
                  <c:v>1.6074107181115316</c:v>
                </c:pt>
                <c:pt idx="107">
                  <c:v>0.85638807136769102</c:v>
                </c:pt>
                <c:pt idx="108">
                  <c:v>0.69634746777470979</c:v>
                </c:pt>
                <c:pt idx="109">
                  <c:v>1.6567547218524823</c:v>
                </c:pt>
                <c:pt idx="110">
                  <c:v>1.1891339126710756</c:v>
                </c:pt>
                <c:pt idx="111">
                  <c:v>1.7823248513144958</c:v>
                </c:pt>
                <c:pt idx="112">
                  <c:v>1.0309514980256482</c:v>
                </c:pt>
                <c:pt idx="113">
                  <c:v>-0.95596740964080373</c:v>
                </c:pt>
                <c:pt idx="114">
                  <c:v>1.1367717651434062</c:v>
                </c:pt>
                <c:pt idx="115">
                  <c:v>0.91890056334279391</c:v>
                </c:pt>
                <c:pt idx="116">
                  <c:v>0.36119303885506437</c:v>
                </c:pt>
                <c:pt idx="117">
                  <c:v>0.76395013445701387</c:v>
                </c:pt>
                <c:pt idx="118">
                  <c:v>0.7423320123716306</c:v>
                </c:pt>
                <c:pt idx="119">
                  <c:v>1.0338491809037622</c:v>
                </c:pt>
                <c:pt idx="120">
                  <c:v>0.47023407574284593</c:v>
                </c:pt>
                <c:pt idx="121">
                  <c:v>1.0442692124200665</c:v>
                </c:pt>
                <c:pt idx="122">
                  <c:v>1.2206424703599015</c:v>
                </c:pt>
                <c:pt idx="123">
                  <c:v>1.1404606314068302</c:v>
                </c:pt>
                <c:pt idx="124">
                  <c:v>1.8311065890280165</c:v>
                </c:pt>
                <c:pt idx="125">
                  <c:v>9.4466584595169309E-2</c:v>
                </c:pt>
                <c:pt idx="126">
                  <c:v>0.7065272720813337</c:v>
                </c:pt>
                <c:pt idx="127">
                  <c:v>0.75328248546604748</c:v>
                </c:pt>
                <c:pt idx="128">
                  <c:v>1.3552035370185136</c:v>
                </c:pt>
                <c:pt idx="129">
                  <c:v>1.380399178298737</c:v>
                </c:pt>
                <c:pt idx="130">
                  <c:v>1.4514189100525374</c:v>
                </c:pt>
                <c:pt idx="131">
                  <c:v>1.1949729896847616</c:v>
                </c:pt>
                <c:pt idx="132">
                  <c:v>0.9461648213981112</c:v>
                </c:pt>
                <c:pt idx="133">
                  <c:v>1.5003297737087948</c:v>
                </c:pt>
                <c:pt idx="134">
                  <c:v>1.4117950597678093</c:v>
                </c:pt>
                <c:pt idx="135">
                  <c:v>-1.0857504875526671</c:v>
                </c:pt>
                <c:pt idx="136">
                  <c:v>0.95120322442153071</c:v>
                </c:pt>
                <c:pt idx="137">
                  <c:v>1.9632642477360047</c:v>
                </c:pt>
                <c:pt idx="138">
                  <c:v>1.1247611269354054</c:v>
                </c:pt>
                <c:pt idx="139">
                  <c:v>1.2895013813815273</c:v>
                </c:pt>
                <c:pt idx="140">
                  <c:v>0.67138972272082587</c:v>
                </c:pt>
                <c:pt idx="141">
                  <c:v>1.598059097154737</c:v>
                </c:pt>
                <c:pt idx="142">
                  <c:v>0.93659452884983918</c:v>
                </c:pt>
                <c:pt idx="143">
                  <c:v>1.3498673438452171</c:v>
                </c:pt>
                <c:pt idx="144">
                  <c:v>1.0528251196437337</c:v>
                </c:pt>
                <c:pt idx="145">
                  <c:v>1.6327873000568636</c:v>
                </c:pt>
                <c:pt idx="146">
                  <c:v>0.62066084577828251</c:v>
                </c:pt>
                <c:pt idx="147">
                  <c:v>1.3769226702811981</c:v>
                </c:pt>
                <c:pt idx="148">
                  <c:v>1.1407738637358025</c:v>
                </c:pt>
                <c:pt idx="149">
                  <c:v>1.3697433288842209</c:v>
                </c:pt>
                <c:pt idx="150">
                  <c:v>0.68259736984334163</c:v>
                </c:pt>
                <c:pt idx="151">
                  <c:v>1.7044401695780249</c:v>
                </c:pt>
                <c:pt idx="152">
                  <c:v>1.1025664062146887</c:v>
                </c:pt>
                <c:pt idx="153">
                  <c:v>1.0465212431130431</c:v>
                </c:pt>
                <c:pt idx="154">
                  <c:v>1.1801694465290673</c:v>
                </c:pt>
                <c:pt idx="155">
                  <c:v>1.2123622163291725</c:v>
                </c:pt>
                <c:pt idx="156">
                  <c:v>1.2835608118412372</c:v>
                </c:pt>
                <c:pt idx="157">
                  <c:v>0.77770356777017846</c:v>
                </c:pt>
                <c:pt idx="158">
                  <c:v>3.2433812285767694E-2</c:v>
                </c:pt>
                <c:pt idx="159">
                  <c:v>0.46509787724576468</c:v>
                </c:pt>
                <c:pt idx="160">
                  <c:v>0.55775271222998879</c:v>
                </c:pt>
                <c:pt idx="161">
                  <c:v>0.97201617270215168</c:v>
                </c:pt>
                <c:pt idx="162">
                  <c:v>0.71210411921606442</c:v>
                </c:pt>
                <c:pt idx="163">
                  <c:v>0.97348777358080163</c:v>
                </c:pt>
                <c:pt idx="164">
                  <c:v>0.25541250693982365</c:v>
                </c:pt>
                <c:pt idx="165">
                  <c:v>1.8385647195067771</c:v>
                </c:pt>
                <c:pt idx="166">
                  <c:v>0.6513157092225732</c:v>
                </c:pt>
                <c:pt idx="167">
                  <c:v>-8.2746277052418604E-2</c:v>
                </c:pt>
                <c:pt idx="168">
                  <c:v>0.39452956344145002</c:v>
                </c:pt>
                <c:pt idx="169">
                  <c:v>0.10379196545656932</c:v>
                </c:pt>
                <c:pt idx="170">
                  <c:v>1.0541948117497337</c:v>
                </c:pt>
                <c:pt idx="171">
                  <c:v>0.4534081706189641</c:v>
                </c:pt>
                <c:pt idx="172">
                  <c:v>-0.67007713775829858</c:v>
                </c:pt>
                <c:pt idx="173">
                  <c:v>1.4832949257108392</c:v>
                </c:pt>
                <c:pt idx="174">
                  <c:v>0.50583993056172571</c:v>
                </c:pt>
                <c:pt idx="175">
                  <c:v>0.78028582334376251</c:v>
                </c:pt>
                <c:pt idx="176">
                  <c:v>-1.0830982595074855E-2</c:v>
                </c:pt>
                <c:pt idx="177">
                  <c:v>1.6819798097724092</c:v>
                </c:pt>
                <c:pt idx="178">
                  <c:v>1.3268261227449512</c:v>
                </c:pt>
                <c:pt idx="179">
                  <c:v>1.427412309311324</c:v>
                </c:pt>
                <c:pt idx="180">
                  <c:v>-2.7216813271088509</c:v>
                </c:pt>
                <c:pt idx="181">
                  <c:v>1.3936605255093746</c:v>
                </c:pt>
                <c:pt idx="182">
                  <c:v>0.39286594980968897</c:v>
                </c:pt>
                <c:pt idx="183">
                  <c:v>0.84361466918014283</c:v>
                </c:pt>
                <c:pt idx="184">
                  <c:v>0.97689942237321126</c:v>
                </c:pt>
                <c:pt idx="185">
                  <c:v>1.1807728358326584</c:v>
                </c:pt>
                <c:pt idx="186">
                  <c:v>1.2580606401123644</c:v>
                </c:pt>
                <c:pt idx="187">
                  <c:v>1.4252908736961842</c:v>
                </c:pt>
                <c:pt idx="188">
                  <c:v>-0.49303800516561225</c:v>
                </c:pt>
                <c:pt idx="189">
                  <c:v>-0.30775781231719851</c:v>
                </c:pt>
                <c:pt idx="190">
                  <c:v>0.58683225011560891</c:v>
                </c:pt>
                <c:pt idx="191">
                  <c:v>-6.3721482319206046E-2</c:v>
                </c:pt>
                <c:pt idx="192">
                  <c:v>1.3159868290559713</c:v>
                </c:pt>
                <c:pt idx="193">
                  <c:v>1.6418943759835742</c:v>
                </c:pt>
                <c:pt idx="194">
                  <c:v>-0.68678150735375265</c:v>
                </c:pt>
                <c:pt idx="195">
                  <c:v>0.38078784134850985</c:v>
                </c:pt>
                <c:pt idx="196">
                  <c:v>0.3170387655668051</c:v>
                </c:pt>
                <c:pt idx="197">
                  <c:v>0.53493981302960192</c:v>
                </c:pt>
                <c:pt idx="198">
                  <c:v>1.2754490654878206</c:v>
                </c:pt>
                <c:pt idx="199">
                  <c:v>1.735039321911767</c:v>
                </c:pt>
              </c:numCache>
            </c:numRef>
          </c:xVal>
          <c:yVal>
            <c:numRef>
              <c:f>'Ex 7.1'!$L$9:$L$208</c:f>
              <c:numCache>
                <c:formatCode>General</c:formatCode>
                <c:ptCount val="200"/>
                <c:pt idx="0">
                  <c:v>-0.23223725891072408</c:v>
                </c:pt>
                <c:pt idx="1">
                  <c:v>0.62916994966556006</c:v>
                </c:pt>
                <c:pt idx="2">
                  <c:v>-1.7251928164942669</c:v>
                </c:pt>
                <c:pt idx="3">
                  <c:v>0.15010300323023906</c:v>
                </c:pt>
                <c:pt idx="4">
                  <c:v>0.40569299386768976</c:v>
                </c:pt>
                <c:pt idx="5">
                  <c:v>-2.9027613318214156</c:v>
                </c:pt>
                <c:pt idx="6">
                  <c:v>-1.3768023912554699</c:v>
                </c:pt>
                <c:pt idx="7">
                  <c:v>0.13639175369211157</c:v>
                </c:pt>
                <c:pt idx="8">
                  <c:v>-2.2161636152664781</c:v>
                </c:pt>
                <c:pt idx="9">
                  <c:v>-1.2551809669749805</c:v>
                </c:pt>
                <c:pt idx="10">
                  <c:v>-3.7409100809514522</c:v>
                </c:pt>
                <c:pt idx="11">
                  <c:v>-0.96095701903800135</c:v>
                </c:pt>
                <c:pt idx="12">
                  <c:v>1.1079649107974414</c:v>
                </c:pt>
                <c:pt idx="13">
                  <c:v>-0.2741511234106655</c:v>
                </c:pt>
                <c:pt idx="14">
                  <c:v>0.45095729414729624</c:v>
                </c:pt>
                <c:pt idx="15">
                  <c:v>-2.57461823973766</c:v>
                </c:pt>
                <c:pt idx="16">
                  <c:v>-1.3515930310430357</c:v>
                </c:pt>
                <c:pt idx="17">
                  <c:v>0.84143645880054208</c:v>
                </c:pt>
                <c:pt idx="18">
                  <c:v>-1.9054251504415249</c:v>
                </c:pt>
                <c:pt idx="19">
                  <c:v>-2.810798850052032</c:v>
                </c:pt>
                <c:pt idx="20">
                  <c:v>-0.92315099527630529</c:v>
                </c:pt>
                <c:pt idx="21">
                  <c:v>-1.1008520667221515</c:v>
                </c:pt>
                <c:pt idx="22">
                  <c:v>-0.12205942832462266</c:v>
                </c:pt>
                <c:pt idx="23">
                  <c:v>-1.0800726800327805</c:v>
                </c:pt>
                <c:pt idx="24">
                  <c:v>-0.59908371392311532</c:v>
                </c:pt>
                <c:pt idx="25">
                  <c:v>0.12270792640787175</c:v>
                </c:pt>
                <c:pt idx="26">
                  <c:v>-1.7591371333792023</c:v>
                </c:pt>
                <c:pt idx="27">
                  <c:v>-0.19068426315302506</c:v>
                </c:pt>
                <c:pt idx="28">
                  <c:v>0.36143238924980992</c:v>
                </c:pt>
                <c:pt idx="29">
                  <c:v>5.4597129580704118E-2</c:v>
                </c:pt>
                <c:pt idx="30">
                  <c:v>-0.10840807994049304</c:v>
                </c:pt>
                <c:pt idx="31">
                  <c:v>-2.1662468565970374</c:v>
                </c:pt>
                <c:pt idx="32">
                  <c:v>-0.44673958571076677</c:v>
                </c:pt>
                <c:pt idx="33">
                  <c:v>0.68253252187869773</c:v>
                </c:pt>
                <c:pt idx="34">
                  <c:v>-0.76267465146004187</c:v>
                </c:pt>
                <c:pt idx="35">
                  <c:v>0.26117252369013333</c:v>
                </c:pt>
                <c:pt idx="36">
                  <c:v>8.1791199056533828E-2</c:v>
                </c:pt>
                <c:pt idx="37">
                  <c:v>1.1814495618576624</c:v>
                </c:pt>
                <c:pt idx="38">
                  <c:v>-1.9450106819516066</c:v>
                </c:pt>
                <c:pt idx="39">
                  <c:v>-0.38818320493956238</c:v>
                </c:pt>
                <c:pt idx="40">
                  <c:v>-2.6819233259523571E-2</c:v>
                </c:pt>
                <c:pt idx="41">
                  <c:v>-0.63078035031603541</c:v>
                </c:pt>
                <c:pt idx="42">
                  <c:v>-3.3812536232148691</c:v>
                </c:pt>
                <c:pt idx="43">
                  <c:v>0.33239998202775339</c:v>
                </c:pt>
                <c:pt idx="44">
                  <c:v>-0.74569491084495487</c:v>
                </c:pt>
                <c:pt idx="45">
                  <c:v>-0.21834931188536261</c:v>
                </c:pt>
                <c:pt idx="46">
                  <c:v>-3.545456158937748</c:v>
                </c:pt>
                <c:pt idx="47">
                  <c:v>-1.6921698441223794</c:v>
                </c:pt>
                <c:pt idx="48">
                  <c:v>1.7328920039942408</c:v>
                </c:pt>
                <c:pt idx="49">
                  <c:v>-2.0725692907027615</c:v>
                </c:pt>
                <c:pt idx="50">
                  <c:v>-1.6600133341423726</c:v>
                </c:pt>
                <c:pt idx="51">
                  <c:v>-0.35932174041202503</c:v>
                </c:pt>
                <c:pt idx="52">
                  <c:v>-0.52173233715537659</c:v>
                </c:pt>
                <c:pt idx="53">
                  <c:v>1.0750268690587861</c:v>
                </c:pt>
                <c:pt idx="54">
                  <c:v>-0.20449909456715576</c:v>
                </c:pt>
                <c:pt idx="55">
                  <c:v>0.2331264824098479</c:v>
                </c:pt>
                <c:pt idx="56">
                  <c:v>0.28945543436319704</c:v>
                </c:pt>
                <c:pt idx="57">
                  <c:v>-1.0393474471494433</c:v>
                </c:pt>
                <c:pt idx="58">
                  <c:v>0.56165695034984586</c:v>
                </c:pt>
                <c:pt idx="59">
                  <c:v>-3.0034851172440451</c:v>
                </c:pt>
                <c:pt idx="60">
                  <c:v>0.27528228766384388</c:v>
                </c:pt>
                <c:pt idx="61">
                  <c:v>0.57819499592815393</c:v>
                </c:pt>
                <c:pt idx="62">
                  <c:v>-2.2684042547347332</c:v>
                </c:pt>
                <c:pt idx="63">
                  <c:v>-1.2320908445680812</c:v>
                </c:pt>
                <c:pt idx="64">
                  <c:v>-0.17690248401880565</c:v>
                </c:pt>
                <c:pt idx="65">
                  <c:v>-0.99966679221467625</c:v>
                </c:pt>
                <c:pt idx="66">
                  <c:v>-0.16315143112361424</c:v>
                </c:pt>
                <c:pt idx="67">
                  <c:v>-1.1219236936771766</c:v>
                </c:pt>
                <c:pt idx="68">
                  <c:v>0.10904850600162776</c:v>
                </c:pt>
                <c:pt idx="69">
                  <c:v>-0.55236671676695037</c:v>
                </c:pt>
                <c:pt idx="70">
                  <c:v>-1.3252146007728062E-2</c:v>
                </c:pt>
                <c:pt idx="71">
                  <c:v>0.70094261892511978</c:v>
                </c:pt>
                <c:pt idx="72">
                  <c:v>-4.0391190623852276E-2</c:v>
                </c:pt>
                <c:pt idx="73">
                  <c:v>-0.50655807284614007</c:v>
                </c:pt>
                <c:pt idx="74">
                  <c:v>-1.5682606770878951</c:v>
                </c:pt>
                <c:pt idx="75">
                  <c:v>-0.6792299932301753</c:v>
                </c:pt>
                <c:pt idx="76">
                  <c:v>-4.3002889433146096</c:v>
                </c:pt>
                <c:pt idx="77">
                  <c:v>0.19143271452774754</c:v>
                </c:pt>
                <c:pt idx="78">
                  <c:v>0.52917932785041977</c:v>
                </c:pt>
                <c:pt idx="79">
                  <c:v>-0.86800364550934783</c:v>
                </c:pt>
                <c:pt idx="80">
                  <c:v>-0.7971051110288192</c:v>
                </c:pt>
                <c:pt idx="81">
                  <c:v>0.86364572237339521</c:v>
                </c:pt>
                <c:pt idx="82">
                  <c:v>0.75839185281550436</c:v>
                </c:pt>
                <c:pt idx="83">
                  <c:v>0.664448405308391</c:v>
                </c:pt>
                <c:pt idx="84">
                  <c:v>-0.37372000414041934</c:v>
                </c:pt>
                <c:pt idx="85">
                  <c:v>-0.5678335163685595</c:v>
                </c:pt>
                <c:pt idx="86">
                  <c:v>-2.6477223010016706</c:v>
                </c:pt>
                <c:pt idx="87">
                  <c:v>-1.5981029721119222</c:v>
                </c:pt>
                <c:pt idx="88">
                  <c:v>0.16384477273352424</c:v>
                </c:pt>
                <c:pt idx="89">
                  <c:v>-2.7261567555842294</c:v>
                </c:pt>
                <c:pt idx="90">
                  <c:v>0.98690558082479396</c:v>
                </c:pt>
                <c:pt idx="91">
                  <c:v>-0.34498578234606808</c:v>
                </c:pt>
                <c:pt idx="92">
                  <c:v>-2.3232124434333254</c:v>
                </c:pt>
                <c:pt idx="93">
                  <c:v>0.77838427159965162</c:v>
                </c:pt>
                <c:pt idx="94">
                  <c:v>0.88655321427191325</c:v>
                </c:pt>
                <c:pt idx="95">
                  <c:v>0.30369634747700741</c:v>
                </c:pt>
                <c:pt idx="96">
                  <c:v>0.4206605813046243</c:v>
                </c:pt>
                <c:pt idx="97">
                  <c:v>-2.441716398881459</c:v>
                </c:pt>
                <c:pt idx="98">
                  <c:v>0.79885903339057152</c:v>
                </c:pt>
                <c:pt idx="99">
                  <c:v>-0.90456750545322639</c:v>
                </c:pt>
                <c:pt idx="100">
                  <c:v>-1.510606229193028</c:v>
                </c:pt>
                <c:pt idx="101">
                  <c:v>0.81985985866082534</c:v>
                </c:pt>
                <c:pt idx="102">
                  <c:v>-0.13573222214235939</c:v>
                </c:pt>
                <c:pt idx="103">
                  <c:v>-0.66295410058926507</c:v>
                </c:pt>
                <c:pt idx="104">
                  <c:v>0.49742165207504246</c:v>
                </c:pt>
                <c:pt idx="105">
                  <c:v>-0.58340465879443082</c:v>
                </c:pt>
                <c:pt idx="106">
                  <c:v>0.93478059860513385</c:v>
                </c:pt>
                <c:pt idx="107">
                  <c:v>-0.61487435219635722</c:v>
                </c:pt>
                <c:pt idx="108">
                  <c:v>-0.88618735009697702</c:v>
                </c:pt>
                <c:pt idx="109">
                  <c:v>1.04405983896639</c:v>
                </c:pt>
                <c:pt idx="110">
                  <c:v>2.7444550927448044E-2</c:v>
                </c:pt>
                <c:pt idx="111">
                  <c:v>1.3224896667974666</c:v>
                </c:pt>
                <c:pt idx="112">
                  <c:v>-0.33070953867951092</c:v>
                </c:pt>
                <c:pt idx="113">
                  <c:v>-3.9826791979116569</c:v>
                </c:pt>
                <c:pt idx="114">
                  <c:v>-8.1160400026570448E-2</c:v>
                </c:pt>
                <c:pt idx="115">
                  <c:v>-0.5370007852658637</c:v>
                </c:pt>
                <c:pt idx="116">
                  <c:v>-1.4827245863861473</c:v>
                </c:pt>
                <c:pt idx="117">
                  <c:v>-0.7288653679147844</c:v>
                </c:pt>
                <c:pt idx="118">
                  <c:v>-0.81456649660826386</c:v>
                </c:pt>
                <c:pt idx="119">
                  <c:v>-0.31649045532304487</c:v>
                </c:pt>
                <c:pt idx="120">
                  <c:v>-1.2786586972931808</c:v>
                </c:pt>
                <c:pt idx="121">
                  <c:v>-0.30232601246284735</c:v>
                </c:pt>
                <c:pt idx="122">
                  <c:v>9.5410553211410926E-2</c:v>
                </c:pt>
                <c:pt idx="123">
                  <c:v>-6.7559384648164494E-2</c:v>
                </c:pt>
                <c:pt idx="124">
                  <c:v>1.3842879870870894</c:v>
                </c:pt>
                <c:pt idx="125">
                  <c:v>-1.830036334026002</c:v>
                </c:pt>
                <c:pt idx="126">
                  <c:v>-0.85000978765212243</c:v>
                </c:pt>
                <c:pt idx="127">
                  <c:v>-0.77980963977329976</c:v>
                </c:pt>
                <c:pt idx="128">
                  <c:v>0.39083668001698862</c:v>
                </c:pt>
                <c:pt idx="129">
                  <c:v>0.48178655061973386</c:v>
                </c:pt>
                <c:pt idx="130">
                  <c:v>0.6466677144563665</c:v>
                </c:pt>
                <c:pt idx="131">
                  <c:v>4.1016979965212801E-2</c:v>
                </c:pt>
                <c:pt idx="132">
                  <c:v>-0.47647929510700066</c:v>
                </c:pt>
                <c:pt idx="133">
                  <c:v>0.73884309847212271</c:v>
                </c:pt>
                <c:pt idx="134">
                  <c:v>0.54532251283975786</c:v>
                </c:pt>
                <c:pt idx="135">
                  <c:v>-4.765430532366226</c:v>
                </c:pt>
                <c:pt idx="136">
                  <c:v>-0.46156856717445399</c:v>
                </c:pt>
                <c:pt idx="137">
                  <c:v>1.5622807090693376</c:v>
                </c:pt>
                <c:pt idx="138">
                  <c:v>-9.4775849256034564E-2</c:v>
                </c:pt>
                <c:pt idx="139">
                  <c:v>0.24712193604797072</c:v>
                </c:pt>
                <c:pt idx="140">
                  <c:v>-0.98019488499606855</c:v>
                </c:pt>
                <c:pt idx="141">
                  <c:v>0.91023509336532582</c:v>
                </c:pt>
                <c:pt idx="142">
                  <c:v>-0.4914747732056427</c:v>
                </c:pt>
                <c:pt idx="143">
                  <c:v>0.37608518364832455</c:v>
                </c:pt>
                <c:pt idx="144">
                  <c:v>-0.2601357837455987</c:v>
                </c:pt>
                <c:pt idx="145">
                  <c:v>0.9602953207276782</c:v>
                </c:pt>
                <c:pt idx="146">
                  <c:v>-1.0595746042421939</c:v>
                </c:pt>
                <c:pt idx="147">
                  <c:v>0.46630133217034553</c:v>
                </c:pt>
                <c:pt idx="148">
                  <c:v>-5.3970441236666986E-2</c:v>
                </c:pt>
                <c:pt idx="149">
                  <c:v>0.43574627008160915</c:v>
                </c:pt>
                <c:pt idx="150">
                  <c:v>-0.9419450006348028</c:v>
                </c:pt>
                <c:pt idx="151">
                  <c:v>1.2232481875986418</c:v>
                </c:pt>
                <c:pt idx="152">
                  <c:v>-0.14942878340290258</c:v>
                </c:pt>
                <c:pt idx="153">
                  <c:v>-0.2882137217273123</c:v>
                </c:pt>
                <c:pt idx="154">
                  <c:v>3.125211755884437E-4</c:v>
                </c:pt>
                <c:pt idx="155">
                  <c:v>6.8187639358140664E-2</c:v>
                </c:pt>
                <c:pt idx="156">
                  <c:v>0.21918227235567636</c:v>
                </c:pt>
                <c:pt idx="157">
                  <c:v>-0.71218114766363561</c:v>
                </c:pt>
                <c:pt idx="158">
                  <c:v>-1.8671301991085614</c:v>
                </c:pt>
                <c:pt idx="159">
                  <c:v>-1.3025410435641152</c:v>
                </c:pt>
                <c:pt idx="160">
                  <c:v>-1.1649903116546003</c:v>
                </c:pt>
                <c:pt idx="161">
                  <c:v>-0.43198941079269715</c:v>
                </c:pt>
                <c:pt idx="162">
                  <c:v>-0.83219943567957166</c:v>
                </c:pt>
                <c:pt idx="163">
                  <c:v>-0.41731516252153911</c:v>
                </c:pt>
                <c:pt idx="164">
                  <c:v>-1.6286730674348571</c:v>
                </c:pt>
                <c:pt idx="165">
                  <c:v>1.460256371739701</c:v>
                </c:pt>
                <c:pt idx="166">
                  <c:v>-1.0193813175850879</c:v>
                </c:pt>
                <c:pt idx="167">
                  <c:v>-2.118443243520979</c:v>
                </c:pt>
                <c:pt idx="168">
                  <c:v>-1.4024960226995493</c:v>
                </c:pt>
                <c:pt idx="169">
                  <c:v>-1.7940629383540372</c:v>
                </c:pt>
                <c:pt idx="170">
                  <c:v>-0.24616529221721672</c:v>
                </c:pt>
                <c:pt idx="171">
                  <c:v>-1.3268460782934055</c:v>
                </c:pt>
                <c:pt idx="172">
                  <c:v>-3.1148825623951741</c:v>
                </c:pt>
                <c:pt idx="173">
                  <c:v>0.71970360508036524</c:v>
                </c:pt>
                <c:pt idx="174">
                  <c:v>-1.2093723029352383</c:v>
                </c:pt>
                <c:pt idx="175">
                  <c:v>-0.69563754049924686</c:v>
                </c:pt>
                <c:pt idx="176">
                  <c:v>-1.9859865211055914</c:v>
                </c:pt>
                <c:pt idx="177">
                  <c:v>1.143264488513873</c:v>
                </c:pt>
                <c:pt idx="178">
                  <c:v>0.34687249391002717</c:v>
                </c:pt>
                <c:pt idx="179">
                  <c:v>0.61193641381499175</c:v>
                </c:pt>
                <c:pt idx="180">
                  <c:v>-5.6552412589175045</c:v>
                </c:pt>
                <c:pt idx="181">
                  <c:v>0.51321592956158502</c:v>
                </c:pt>
                <c:pt idx="182">
                  <c:v>-1.4286972911532461</c:v>
                </c:pt>
                <c:pt idx="183">
                  <c:v>-0.64680559725253228</c:v>
                </c:pt>
                <c:pt idx="184">
                  <c:v>-0.40271401741652491</c:v>
                </c:pt>
                <c:pt idx="185">
                  <c:v>1.387724869710179E-2</c:v>
                </c:pt>
                <c:pt idx="186">
                  <c:v>0.17762024889831821</c:v>
                </c:pt>
                <c:pt idx="187">
                  <c:v>0.59494999758863676</c:v>
                </c:pt>
                <c:pt idx="188">
                  <c:v>-2.5061407213643632</c:v>
                </c:pt>
                <c:pt idx="189">
                  <c:v>-2.3808720298126103</c:v>
                </c:pt>
                <c:pt idx="190">
                  <c:v>-1.1432990668229883</c:v>
                </c:pt>
                <c:pt idx="191">
                  <c:v>-2.0284642546831595</c:v>
                </c:pt>
                <c:pt idx="192">
                  <c:v>0.31800960240875786</c:v>
                </c:pt>
                <c:pt idx="193">
                  <c:v>1.0147644028309679</c:v>
                </c:pt>
                <c:pt idx="194">
                  <c:v>-3.2395686065793727</c:v>
                </c:pt>
                <c:pt idx="195">
                  <c:v>-1.4554312072063458</c:v>
                </c:pt>
                <c:pt idx="196">
                  <c:v>-1.5391071240948246</c:v>
                </c:pt>
                <c:pt idx="197">
                  <c:v>-1.1870102202766912</c:v>
                </c:pt>
                <c:pt idx="198">
                  <c:v>0.20528555617404148</c:v>
                </c:pt>
                <c:pt idx="199">
                  <c:v>1.2697181828347159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7.1'!$S$43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7.1'!$S$44:$S$45</c:f>
              <c:numCache>
                <c:formatCode>General</c:formatCode>
                <c:ptCount val="2"/>
                <c:pt idx="0">
                  <c:v>2.2877049117989712</c:v>
                </c:pt>
                <c:pt idx="1">
                  <c:v>-2.2635852235785094</c:v>
                </c:pt>
              </c:numCache>
            </c:numRef>
          </c:xVal>
          <c:yVal>
            <c:numRef>
              <c:f>'Ex 7.1'!$T$44:$T$45</c:f>
              <c:numCache>
                <c:formatCode>General</c:formatCode>
                <c:ptCount val="2"/>
                <c:pt idx="0">
                  <c:v>2</c:v>
                </c:pt>
                <c:pt idx="1">
                  <c:v>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428352"/>
        <c:axId val="347430272"/>
      </c:scatterChart>
      <c:valAx>
        <c:axId val="34742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ln Data</a:t>
                </a:r>
              </a:p>
            </c:rich>
          </c:tx>
          <c:layout>
            <c:manualLayout>
              <c:xMode val="edge"/>
              <c:yMode val="edge"/>
              <c:x val="0.47426849128828052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7430272"/>
        <c:crosses val="autoZero"/>
        <c:crossBetween val="midCat"/>
      </c:valAx>
      <c:valAx>
        <c:axId val="347430272"/>
        <c:scaling>
          <c:orientation val="minMax"/>
          <c:max val="2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ln(</a:t>
                </a:r>
                <a:r>
                  <a:rPr lang="en-US" sz="1200" baseline="0"/>
                  <a:t> -ln(1-CDF))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7.2304706837150482E-3"/>
              <c:y val="0.37336369583753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74283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Lognormal Probit Plot</a:t>
            </a:r>
          </a:p>
        </c:rich>
      </c:tx>
      <c:layout>
        <c:manualLayout>
          <c:xMode val="edge"/>
          <c:yMode val="edge"/>
          <c:x val="0.3083471229416288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15551176787725E-2"/>
          <c:y val="0.13695446406625644"/>
          <c:w val="0.86195238080327108"/>
          <c:h val="0.731642206076645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7.1'!$K$9:$K$208</c:f>
              <c:numCache>
                <c:formatCode>General</c:formatCode>
                <c:ptCount val="200"/>
                <c:pt idx="0">
                  <c:v>1.0545582207458652</c:v>
                </c:pt>
                <c:pt idx="1">
                  <c:v>1.4416937645429282</c:v>
                </c:pt>
                <c:pt idx="2">
                  <c:v>0.12957487937811155</c:v>
                </c:pt>
                <c:pt idx="3">
                  <c:v>1.2498254019324675</c:v>
                </c:pt>
                <c:pt idx="4">
                  <c:v>1.3557132508534733</c:v>
                </c:pt>
                <c:pt idx="5">
                  <c:v>-0.59805704038464569</c:v>
                </c:pt>
                <c:pt idx="6">
                  <c:v>0.40645818928145361</c:v>
                </c:pt>
                <c:pt idx="7">
                  <c:v>1.2372595293414352</c:v>
                </c:pt>
                <c:pt idx="8">
                  <c:v>-0.17876504072340793</c:v>
                </c:pt>
                <c:pt idx="9">
                  <c:v>0.47889617211284874</c:v>
                </c:pt>
                <c:pt idx="10">
                  <c:v>-0.94547181638766842</c:v>
                </c:pt>
                <c:pt idx="11">
                  <c:v>0.68206048372497097</c:v>
                </c:pt>
                <c:pt idx="12">
                  <c:v>1.6772957411422453</c:v>
                </c:pt>
                <c:pt idx="13">
                  <c:v>1.0473840118627213</c:v>
                </c:pt>
                <c:pt idx="14">
                  <c:v>1.3735382408536752</c:v>
                </c:pt>
                <c:pt idx="15">
                  <c:v>-0.50276789860752558</c:v>
                </c:pt>
                <c:pt idx="16">
                  <c:v>0.44855133209800402</c:v>
                </c:pt>
                <c:pt idx="17">
                  <c:v>1.5599302519706462</c:v>
                </c:pt>
                <c:pt idx="18">
                  <c:v>2.5738422185197164E-2</c:v>
                </c:pt>
                <c:pt idx="19">
                  <c:v>-0.53127819269896137</c:v>
                </c:pt>
                <c:pt idx="20">
                  <c:v>0.68831940269752545</c:v>
                </c:pt>
                <c:pt idx="21">
                  <c:v>0.60413503050765849</c:v>
                </c:pt>
                <c:pt idx="22">
                  <c:v>1.1158556634517598</c:v>
                </c:pt>
                <c:pt idx="23">
                  <c:v>0.61487717442854573</c:v>
                </c:pt>
                <c:pt idx="24">
                  <c:v>0.87647846216441838</c:v>
                </c:pt>
                <c:pt idx="25">
                  <c:v>1.2349673678150117</c:v>
                </c:pt>
                <c:pt idx="26">
                  <c:v>0.12122983440510608</c:v>
                </c:pt>
                <c:pt idx="27">
                  <c:v>1.0960209361336566</c:v>
                </c:pt>
                <c:pt idx="28">
                  <c:v>1.3414593611987644</c:v>
                </c:pt>
                <c:pt idx="29">
                  <c:v>1.2065727341128898</c:v>
                </c:pt>
                <c:pt idx="30">
                  <c:v>1.1201811598013902</c:v>
                </c:pt>
                <c:pt idx="31">
                  <c:v>-0.13491009946292068</c:v>
                </c:pt>
                <c:pt idx="32">
                  <c:v>0.96203202980172775</c:v>
                </c:pt>
                <c:pt idx="33">
                  <c:v>1.4611868520716376</c:v>
                </c:pt>
                <c:pt idx="34">
                  <c:v>0.75620648933301882</c:v>
                </c:pt>
                <c:pt idx="35">
                  <c:v>1.2959110324974694</c:v>
                </c:pt>
                <c:pt idx="36">
                  <c:v>1.2183970180701214</c:v>
                </c:pt>
                <c:pt idx="37">
                  <c:v>1.694369476179642</c:v>
                </c:pt>
                <c:pt idx="38">
                  <c:v>1.6186778996456316E-2</c:v>
                </c:pt>
                <c:pt idx="39">
                  <c:v>0.98339091480288321</c:v>
                </c:pt>
                <c:pt idx="40">
                  <c:v>1.1461678838805442</c:v>
                </c:pt>
                <c:pt idx="41">
                  <c:v>0.8464539696014417</c:v>
                </c:pt>
                <c:pt idx="42">
                  <c:v>-0.75534712711181495</c:v>
                </c:pt>
                <c:pt idx="43">
                  <c:v>1.3217635059671844</c:v>
                </c:pt>
                <c:pt idx="44">
                  <c:v>0.75842594169162914</c:v>
                </c:pt>
                <c:pt idx="45">
                  <c:v>1.0654860690126349</c:v>
                </c:pt>
                <c:pt idx="46">
                  <c:v>-0.85258865098446679</c:v>
                </c:pt>
                <c:pt idx="47">
                  <c:v>0.1794586030282313</c:v>
                </c:pt>
                <c:pt idx="48">
                  <c:v>2.0071572759808003</c:v>
                </c:pt>
                <c:pt idx="49">
                  <c:v>-6.8387139810596104E-2</c:v>
                </c:pt>
                <c:pt idx="50">
                  <c:v>0.2301804551823094</c:v>
                </c:pt>
                <c:pt idx="51">
                  <c:v>1.0025285477142842</c:v>
                </c:pt>
                <c:pt idx="52">
                  <c:v>0.92412682591166306</c:v>
                </c:pt>
                <c:pt idx="53">
                  <c:v>1.6624837545321167</c:v>
                </c:pt>
                <c:pt idx="54">
                  <c:v>1.0858800528490693</c:v>
                </c:pt>
                <c:pt idx="55">
                  <c:v>1.2838055458530206</c:v>
                </c:pt>
                <c:pt idx="56">
                  <c:v>1.3000699043344075</c:v>
                </c:pt>
                <c:pt idx="57">
                  <c:v>0.63712300669528166</c:v>
                </c:pt>
                <c:pt idx="58">
                  <c:v>1.4149065069007392</c:v>
                </c:pt>
                <c:pt idx="59">
                  <c:v>-0.65908008574847765</c:v>
                </c:pt>
                <c:pt idx="60">
                  <c:v>1.2992743585549142</c:v>
                </c:pt>
                <c:pt idx="61">
                  <c:v>1.42404683075373</c:v>
                </c:pt>
                <c:pt idx="62">
                  <c:v>-0.18727590446484579</c:v>
                </c:pt>
                <c:pt idx="63">
                  <c:v>0.5015122130769325</c:v>
                </c:pt>
                <c:pt idx="64">
                  <c:v>1.0997730396731329</c:v>
                </c:pt>
                <c:pt idx="65">
                  <c:v>0.65849429561989803</c:v>
                </c:pt>
                <c:pt idx="66">
                  <c:v>1.1003277614219351</c:v>
                </c:pt>
                <c:pt idx="67">
                  <c:v>0.59614706755925129</c:v>
                </c:pt>
                <c:pt idx="68">
                  <c:v>1.2297181383514317</c:v>
                </c:pt>
                <c:pt idx="69">
                  <c:v>0.90585652413202056</c:v>
                </c:pt>
                <c:pt idx="70">
                  <c:v>1.1552510142344519</c:v>
                </c:pt>
                <c:pt idx="71">
                  <c:v>1.4806470212812708</c:v>
                </c:pt>
                <c:pt idx="72">
                  <c:v>1.141591106801576</c:v>
                </c:pt>
                <c:pt idx="73">
                  <c:v>0.93577673283077856</c:v>
                </c:pt>
                <c:pt idx="74">
                  <c:v>0.31411743778404733</c:v>
                </c:pt>
                <c:pt idx="75">
                  <c:v>0.78255724152855166</c:v>
                </c:pt>
                <c:pt idx="76">
                  <c:v>-1.0579731075071519</c:v>
                </c:pt>
                <c:pt idx="77">
                  <c:v>1.2599421140838676</c:v>
                </c:pt>
                <c:pt idx="78">
                  <c:v>1.4020918052790992</c:v>
                </c:pt>
                <c:pt idx="79">
                  <c:v>0.70021928352566176</c:v>
                </c:pt>
                <c:pt idx="80">
                  <c:v>0.74429922849430241</c:v>
                </c:pt>
                <c:pt idx="81">
                  <c:v>1.562539758161589</c:v>
                </c:pt>
                <c:pt idx="82">
                  <c:v>1.5048565332168755</c:v>
                </c:pt>
                <c:pt idx="83">
                  <c:v>1.4609093670245783</c:v>
                </c:pt>
                <c:pt idx="84">
                  <c:v>0.98626605551404933</c:v>
                </c:pt>
                <c:pt idx="85">
                  <c:v>0.90176044682301859</c:v>
                </c:pt>
                <c:pt idx="86">
                  <c:v>-0.51957878272993752</c:v>
                </c:pt>
                <c:pt idx="87">
                  <c:v>0.28509477736438843</c:v>
                </c:pt>
                <c:pt idx="88">
                  <c:v>1.2544861510527943</c:v>
                </c:pt>
                <c:pt idx="89">
                  <c:v>-0.52779231144224015</c:v>
                </c:pt>
                <c:pt idx="90">
                  <c:v>1.6347698981828307</c:v>
                </c:pt>
                <c:pt idx="91">
                  <c:v>1.0090510168337503</c:v>
                </c:pt>
                <c:pt idx="92">
                  <c:v>-0.24879087590009791</c:v>
                </c:pt>
                <c:pt idx="93">
                  <c:v>1.521587630841202</c:v>
                </c:pt>
                <c:pt idx="94">
                  <c:v>1.5972247906952544</c:v>
                </c:pt>
                <c:pt idx="95">
                  <c:v>1.3087574436226606</c:v>
                </c:pt>
                <c:pt idx="96">
                  <c:v>1.3568817732997174</c:v>
                </c:pt>
                <c:pt idx="97">
                  <c:v>-0.40089173867825134</c:v>
                </c:pt>
                <c:pt idx="98">
                  <c:v>1.5347570665706438</c:v>
                </c:pt>
                <c:pt idx="99">
                  <c:v>0.69268352954975521</c:v>
                </c:pt>
                <c:pt idx="100">
                  <c:v>0.33410651109413791</c:v>
                </c:pt>
                <c:pt idx="101">
                  <c:v>1.5441090207072941</c:v>
                </c:pt>
                <c:pt idx="102">
                  <c:v>1.1144541178456808</c:v>
                </c:pt>
                <c:pt idx="103">
                  <c:v>0.81138363228000754</c:v>
                </c:pt>
                <c:pt idx="104">
                  <c:v>1.3932548961110058</c:v>
                </c:pt>
                <c:pt idx="105">
                  <c:v>0.88394208947286024</c:v>
                </c:pt>
                <c:pt idx="106">
                  <c:v>1.6074107181115316</c:v>
                </c:pt>
                <c:pt idx="107">
                  <c:v>0.85638807136769102</c:v>
                </c:pt>
                <c:pt idx="108">
                  <c:v>0.69634746777470979</c:v>
                </c:pt>
                <c:pt idx="109">
                  <c:v>1.6567547218524823</c:v>
                </c:pt>
                <c:pt idx="110">
                  <c:v>1.1891339126710756</c:v>
                </c:pt>
                <c:pt idx="111">
                  <c:v>1.7823248513144958</c:v>
                </c:pt>
                <c:pt idx="112">
                  <c:v>1.0309514980256482</c:v>
                </c:pt>
                <c:pt idx="113">
                  <c:v>-0.95596740964080373</c:v>
                </c:pt>
                <c:pt idx="114">
                  <c:v>1.1367717651434062</c:v>
                </c:pt>
                <c:pt idx="115">
                  <c:v>0.91890056334279391</c:v>
                </c:pt>
                <c:pt idx="116">
                  <c:v>0.36119303885506437</c:v>
                </c:pt>
                <c:pt idx="117">
                  <c:v>0.76395013445701387</c:v>
                </c:pt>
                <c:pt idx="118">
                  <c:v>0.7423320123716306</c:v>
                </c:pt>
                <c:pt idx="119">
                  <c:v>1.0338491809037622</c:v>
                </c:pt>
                <c:pt idx="120">
                  <c:v>0.47023407574284593</c:v>
                </c:pt>
                <c:pt idx="121">
                  <c:v>1.0442692124200665</c:v>
                </c:pt>
                <c:pt idx="122">
                  <c:v>1.2206424703599015</c:v>
                </c:pt>
                <c:pt idx="123">
                  <c:v>1.1404606314068302</c:v>
                </c:pt>
                <c:pt idx="124">
                  <c:v>1.8311065890280165</c:v>
                </c:pt>
                <c:pt idx="125">
                  <c:v>9.4466584595169309E-2</c:v>
                </c:pt>
                <c:pt idx="126">
                  <c:v>0.7065272720813337</c:v>
                </c:pt>
                <c:pt idx="127">
                  <c:v>0.75328248546604748</c:v>
                </c:pt>
                <c:pt idx="128">
                  <c:v>1.3552035370185136</c:v>
                </c:pt>
                <c:pt idx="129">
                  <c:v>1.380399178298737</c:v>
                </c:pt>
                <c:pt idx="130">
                  <c:v>1.4514189100525374</c:v>
                </c:pt>
                <c:pt idx="131">
                  <c:v>1.1949729896847616</c:v>
                </c:pt>
                <c:pt idx="132">
                  <c:v>0.9461648213981112</c:v>
                </c:pt>
                <c:pt idx="133">
                  <c:v>1.5003297737087948</c:v>
                </c:pt>
                <c:pt idx="134">
                  <c:v>1.4117950597678093</c:v>
                </c:pt>
                <c:pt idx="135">
                  <c:v>-1.0857504875526671</c:v>
                </c:pt>
                <c:pt idx="136">
                  <c:v>0.95120322442153071</c:v>
                </c:pt>
                <c:pt idx="137">
                  <c:v>1.9632642477360047</c:v>
                </c:pt>
                <c:pt idx="138">
                  <c:v>1.1247611269354054</c:v>
                </c:pt>
                <c:pt idx="139">
                  <c:v>1.2895013813815273</c:v>
                </c:pt>
                <c:pt idx="140">
                  <c:v>0.67138972272082587</c:v>
                </c:pt>
                <c:pt idx="141">
                  <c:v>1.598059097154737</c:v>
                </c:pt>
                <c:pt idx="142">
                  <c:v>0.93659452884983918</c:v>
                </c:pt>
                <c:pt idx="143">
                  <c:v>1.3498673438452171</c:v>
                </c:pt>
                <c:pt idx="144">
                  <c:v>1.0528251196437337</c:v>
                </c:pt>
                <c:pt idx="145">
                  <c:v>1.6327873000568636</c:v>
                </c:pt>
                <c:pt idx="146">
                  <c:v>0.62066084577828251</c:v>
                </c:pt>
                <c:pt idx="147">
                  <c:v>1.3769226702811981</c:v>
                </c:pt>
                <c:pt idx="148">
                  <c:v>1.1407738637358025</c:v>
                </c:pt>
                <c:pt idx="149">
                  <c:v>1.3697433288842209</c:v>
                </c:pt>
                <c:pt idx="150">
                  <c:v>0.68259736984334163</c:v>
                </c:pt>
                <c:pt idx="151">
                  <c:v>1.7044401695780249</c:v>
                </c:pt>
                <c:pt idx="152">
                  <c:v>1.1025664062146887</c:v>
                </c:pt>
                <c:pt idx="153">
                  <c:v>1.0465212431130431</c:v>
                </c:pt>
                <c:pt idx="154">
                  <c:v>1.1801694465290673</c:v>
                </c:pt>
                <c:pt idx="155">
                  <c:v>1.2123622163291725</c:v>
                </c:pt>
                <c:pt idx="156">
                  <c:v>1.2835608118412372</c:v>
                </c:pt>
                <c:pt idx="157">
                  <c:v>0.77770356777017846</c:v>
                </c:pt>
                <c:pt idx="158">
                  <c:v>3.2433812285767694E-2</c:v>
                </c:pt>
                <c:pt idx="159">
                  <c:v>0.46509787724576468</c:v>
                </c:pt>
                <c:pt idx="160">
                  <c:v>0.55775271222998879</c:v>
                </c:pt>
                <c:pt idx="161">
                  <c:v>0.97201617270215168</c:v>
                </c:pt>
                <c:pt idx="162">
                  <c:v>0.71210411921606442</c:v>
                </c:pt>
                <c:pt idx="163">
                  <c:v>0.97348777358080163</c:v>
                </c:pt>
                <c:pt idx="164">
                  <c:v>0.25541250693982365</c:v>
                </c:pt>
                <c:pt idx="165">
                  <c:v>1.8385647195067771</c:v>
                </c:pt>
                <c:pt idx="166">
                  <c:v>0.6513157092225732</c:v>
                </c:pt>
                <c:pt idx="167">
                  <c:v>-8.2746277052418604E-2</c:v>
                </c:pt>
                <c:pt idx="168">
                  <c:v>0.39452956344145002</c:v>
                </c:pt>
                <c:pt idx="169">
                  <c:v>0.10379196545656932</c:v>
                </c:pt>
                <c:pt idx="170">
                  <c:v>1.0541948117497337</c:v>
                </c:pt>
                <c:pt idx="171">
                  <c:v>0.4534081706189641</c:v>
                </c:pt>
                <c:pt idx="172">
                  <c:v>-0.67007713775829858</c:v>
                </c:pt>
                <c:pt idx="173">
                  <c:v>1.4832949257108392</c:v>
                </c:pt>
                <c:pt idx="174">
                  <c:v>0.50583993056172571</c:v>
                </c:pt>
                <c:pt idx="175">
                  <c:v>0.78028582334376251</c:v>
                </c:pt>
                <c:pt idx="176">
                  <c:v>-1.0830982595074855E-2</c:v>
                </c:pt>
                <c:pt idx="177">
                  <c:v>1.6819798097724092</c:v>
                </c:pt>
                <c:pt idx="178">
                  <c:v>1.3268261227449512</c:v>
                </c:pt>
                <c:pt idx="179">
                  <c:v>1.427412309311324</c:v>
                </c:pt>
                <c:pt idx="180">
                  <c:v>-2.7216813271088509</c:v>
                </c:pt>
                <c:pt idx="181">
                  <c:v>1.3936605255093746</c:v>
                </c:pt>
                <c:pt idx="182">
                  <c:v>0.39286594980968897</c:v>
                </c:pt>
                <c:pt idx="183">
                  <c:v>0.84361466918014283</c:v>
                </c:pt>
                <c:pt idx="184">
                  <c:v>0.97689942237321126</c:v>
                </c:pt>
                <c:pt idx="185">
                  <c:v>1.1807728358326584</c:v>
                </c:pt>
                <c:pt idx="186">
                  <c:v>1.2580606401123644</c:v>
                </c:pt>
                <c:pt idx="187">
                  <c:v>1.4252908736961842</c:v>
                </c:pt>
                <c:pt idx="188">
                  <c:v>-0.49303800516561225</c:v>
                </c:pt>
                <c:pt idx="189">
                  <c:v>-0.30775781231719851</c:v>
                </c:pt>
                <c:pt idx="190">
                  <c:v>0.58683225011560891</c:v>
                </c:pt>
                <c:pt idx="191">
                  <c:v>-6.3721482319206046E-2</c:v>
                </c:pt>
                <c:pt idx="192">
                  <c:v>1.3159868290559713</c:v>
                </c:pt>
                <c:pt idx="193">
                  <c:v>1.6418943759835742</c:v>
                </c:pt>
                <c:pt idx="194">
                  <c:v>-0.68678150735375265</c:v>
                </c:pt>
                <c:pt idx="195">
                  <c:v>0.38078784134850985</c:v>
                </c:pt>
                <c:pt idx="196">
                  <c:v>0.3170387655668051</c:v>
                </c:pt>
                <c:pt idx="197">
                  <c:v>0.53493981302960192</c:v>
                </c:pt>
                <c:pt idx="198">
                  <c:v>1.2754490654878206</c:v>
                </c:pt>
                <c:pt idx="199">
                  <c:v>1.735039321911767</c:v>
                </c:pt>
              </c:numCache>
            </c:numRef>
          </c:xVal>
          <c:yVal>
            <c:numRef>
              <c:f>'Ex 7.1'!$I$9:$I$208</c:f>
              <c:numCache>
                <c:formatCode>General</c:formatCode>
                <c:ptCount val="200"/>
                <c:pt idx="0">
                  <c:v>0.11910821713417175</c:v>
                </c:pt>
                <c:pt idx="1">
                  <c:v>1.0228321261036524</c:v>
                </c:pt>
                <c:pt idx="2">
                  <c:v>-0.98149782715935407</c:v>
                </c:pt>
                <c:pt idx="3">
                  <c:v>0.48771954888450414</c:v>
                </c:pt>
                <c:pt idx="4">
                  <c:v>0.76191994645949412</c:v>
                </c:pt>
                <c:pt idx="5">
                  <c:v>-1.6128070814723279</c:v>
                </c:pt>
                <c:pt idx="6">
                  <c:v>-0.76191994645949512</c:v>
                </c:pt>
                <c:pt idx="7">
                  <c:v>0.47367940352453713</c:v>
                </c:pt>
                <c:pt idx="8">
                  <c:v>-1.263006548446578</c:v>
                </c:pt>
                <c:pt idx="9">
                  <c:v>-0.68078430267664325</c:v>
                </c:pt>
                <c:pt idx="10">
                  <c:v>-1.9871462915396887</c:v>
                </c:pt>
                <c:pt idx="11">
                  <c:v>-0.47367940352453747</c:v>
                </c:pt>
                <c:pt idx="12">
                  <c:v>1.6605374163770477</c:v>
                </c:pt>
                <c:pt idx="13">
                  <c:v>8.1392591716037396E-2</c:v>
                </c:pt>
                <c:pt idx="14">
                  <c:v>0.81308789770500389</c:v>
                </c:pt>
                <c:pt idx="15">
                  <c:v>-1.4512631910577392</c:v>
                </c:pt>
                <c:pt idx="16">
                  <c:v>-0.74530423031537774</c:v>
                </c:pt>
                <c:pt idx="17">
                  <c:v>1.2912794713519364</c:v>
                </c:pt>
                <c:pt idx="18">
                  <c:v>-1.0883353148179222</c:v>
                </c:pt>
                <c:pt idx="19">
                  <c:v>-1.5684915216655271</c:v>
                </c:pt>
                <c:pt idx="20">
                  <c:v>-0.44587350369822754</c:v>
                </c:pt>
                <c:pt idx="21">
                  <c:v>-0.57414709947414488</c:v>
                </c:pt>
                <c:pt idx="22">
                  <c:v>0.22067011655872479</c:v>
                </c:pt>
                <c:pt idx="23">
                  <c:v>-0.55945929566790298</c:v>
                </c:pt>
                <c:pt idx="24">
                  <c:v>-0.19510674636432496</c:v>
                </c:pt>
                <c:pt idx="25">
                  <c:v>0.45973202050225337</c:v>
                </c:pt>
                <c:pt idx="26">
                  <c:v>-1.0019509868815037</c:v>
                </c:pt>
                <c:pt idx="27">
                  <c:v>0.15699409614643048</c:v>
                </c:pt>
                <c:pt idx="28">
                  <c:v>0.71267336124007696</c:v>
                </c:pt>
                <c:pt idx="29">
                  <c:v>0.39125496660919462</c:v>
                </c:pt>
                <c:pt idx="30">
                  <c:v>0.2335050334137195</c:v>
                </c:pt>
                <c:pt idx="31">
                  <c:v>-1.2357086898512508</c:v>
                </c:pt>
                <c:pt idx="32">
                  <c:v>-6.8849042454066312E-2</c:v>
                </c:pt>
                <c:pt idx="33">
                  <c:v>1.088335314817922</c:v>
                </c:pt>
                <c:pt idx="34">
                  <c:v>-0.32456676785852062</c:v>
                </c:pt>
                <c:pt idx="35">
                  <c:v>0.60390292558359793</c:v>
                </c:pt>
                <c:pt idx="36">
                  <c:v>0.41840818585089401</c:v>
                </c:pt>
                <c:pt idx="37">
                  <c:v>1.7692851078409648</c:v>
                </c:pt>
                <c:pt idx="38">
                  <c:v>-1.1112353339257341</c:v>
                </c:pt>
                <c:pt idx="39">
                  <c:v>-1.8763288596579355E-2</c:v>
                </c:pt>
                <c:pt idx="40">
                  <c:v>0.31140990888038406</c:v>
                </c:pt>
                <c:pt idx="41">
                  <c:v>-0.22067011655872468</c:v>
                </c:pt>
                <c:pt idx="42">
                  <c:v>-1.8325718510313058</c:v>
                </c:pt>
                <c:pt idx="43">
                  <c:v>0.68078430267664325</c:v>
                </c:pt>
                <c:pt idx="44">
                  <c:v>-0.31140990888038428</c:v>
                </c:pt>
                <c:pt idx="45">
                  <c:v>0.13171517670012142</c:v>
                </c:pt>
                <c:pt idx="46">
                  <c:v>-1.9041839786906032</c:v>
                </c:pt>
                <c:pt idx="47">
                  <c:v>-0.96144723227760642</c:v>
                </c:pt>
                <c:pt idx="48">
                  <c:v>2.6975095569769167</c:v>
                </c:pt>
                <c:pt idx="49">
                  <c:v>-1.1837123561092822</c:v>
                </c:pt>
                <c:pt idx="50">
                  <c:v>-0.94177590213267803</c:v>
                </c:pt>
                <c:pt idx="51">
                  <c:v>6.2541033315154067E-3</c:v>
                </c:pt>
                <c:pt idx="52">
                  <c:v>-0.13171517670012142</c:v>
                </c:pt>
                <c:pt idx="53">
                  <c:v>1.6128070814723268</c:v>
                </c:pt>
                <c:pt idx="54">
                  <c:v>0.14434310613471857</c:v>
                </c:pt>
                <c:pt idx="55">
                  <c:v>0.57414709947414444</c:v>
                </c:pt>
                <c:pt idx="56">
                  <c:v>0.63420337728935972</c:v>
                </c:pt>
                <c:pt idx="57">
                  <c:v>-0.53043785845923541</c:v>
                </c:pt>
                <c:pt idx="58">
                  <c:v>0.94177590213267615</c:v>
                </c:pt>
                <c:pt idx="59">
                  <c:v>-1.6605374163770485</c:v>
                </c:pt>
                <c:pt idx="60">
                  <c:v>0.61898211112271218</c:v>
                </c:pt>
                <c:pt idx="61">
                  <c:v>0.96144723227760742</c:v>
                </c:pt>
                <c:pt idx="62">
                  <c:v>-1.2912794713519373</c:v>
                </c:pt>
                <c:pt idx="63">
                  <c:v>-0.66509767139499976</c:v>
                </c:pt>
                <c:pt idx="64">
                  <c:v>0.16967026370190358</c:v>
                </c:pt>
                <c:pt idx="65">
                  <c:v>-0.50185650440009355</c:v>
                </c:pt>
                <c:pt idx="66">
                  <c:v>0.18237375463848352</c:v>
                </c:pt>
                <c:pt idx="67">
                  <c:v>-0.58895982595082241</c:v>
                </c:pt>
                <c:pt idx="68">
                  <c:v>0.44587350369822742</c:v>
                </c:pt>
                <c:pt idx="69">
                  <c:v>-0.15699409614643037</c:v>
                </c:pt>
                <c:pt idx="70">
                  <c:v>0.32456676785852062</c:v>
                </c:pt>
                <c:pt idx="71">
                  <c:v>1.1112353339257335</c:v>
                </c:pt>
                <c:pt idx="72">
                  <c:v>0.29830673829035242</c:v>
                </c:pt>
                <c:pt idx="73">
                  <c:v>-0.11910821713417175</c:v>
                </c:pt>
                <c:pt idx="74">
                  <c:v>-0.88483152301530998</c:v>
                </c:pt>
                <c:pt idx="75">
                  <c:v>-0.2592929978290815</c:v>
                </c:pt>
                <c:pt idx="76">
                  <c:v>-2.21229761517945</c:v>
                </c:pt>
                <c:pt idx="77">
                  <c:v>0.5304378584592353</c:v>
                </c:pt>
                <c:pt idx="78">
                  <c:v>0.903487037015824</c:v>
                </c:pt>
                <c:pt idx="79">
                  <c:v>-0.40479426798281953</c:v>
                </c:pt>
                <c:pt idx="80">
                  <c:v>-0.35105258016089946</c:v>
                </c:pt>
                <c:pt idx="81">
                  <c:v>1.3206240594830998</c:v>
                </c:pt>
                <c:pt idx="82">
                  <c:v>1.1837123561092817</c:v>
                </c:pt>
                <c:pt idx="83">
                  <c:v>1.0659922490614977</c:v>
                </c:pt>
                <c:pt idx="84">
                  <c:v>-6.2541033315154067E-3</c:v>
                </c:pt>
                <c:pt idx="85">
                  <c:v>-0.16967026370190372</c:v>
                </c:pt>
                <c:pt idx="86">
                  <c:v>-1.4880923263362802</c:v>
                </c:pt>
                <c:pt idx="87">
                  <c:v>-0.90348703701582589</c:v>
                </c:pt>
                <c:pt idx="88">
                  <c:v>0.50185650440009322</c:v>
                </c:pt>
                <c:pt idx="89">
                  <c:v>-1.5270583320354105</c:v>
                </c:pt>
                <c:pt idx="90">
                  <c:v>1.4880923263362802</c:v>
                </c:pt>
                <c:pt idx="91">
                  <c:v>1.8763288596579494E-2</c:v>
                </c:pt>
                <c:pt idx="92">
                  <c:v>-1.3206240594830998</c:v>
                </c:pt>
                <c:pt idx="93">
                  <c:v>1.2093018348920097</c:v>
                </c:pt>
                <c:pt idx="94">
                  <c:v>1.3511521260686539</c:v>
                </c:pt>
                <c:pt idx="95">
                  <c:v>0.64957302229678349</c:v>
                </c:pt>
                <c:pt idx="96">
                  <c:v>0.77874873018302038</c:v>
                </c:pt>
                <c:pt idx="97">
                  <c:v>-1.3829941271006392</c:v>
                </c:pt>
                <c:pt idx="98">
                  <c:v>1.2357086898512506</c:v>
                </c:pt>
                <c:pt idx="99">
                  <c:v>-0.43210009909512009</c:v>
                </c:pt>
                <c:pt idx="100">
                  <c:v>-0.8484137552208213</c:v>
                </c:pt>
                <c:pt idx="101">
                  <c:v>1.2630065484465773</c:v>
                </c:pt>
                <c:pt idx="102">
                  <c:v>0.20787145065533047</c:v>
                </c:pt>
                <c:pt idx="103">
                  <c:v>-0.24637853400043941</c:v>
                </c:pt>
                <c:pt idx="104">
                  <c:v>0.86647898678975666</c:v>
                </c:pt>
                <c:pt idx="105">
                  <c:v>-0.18237375463848368</c:v>
                </c:pt>
                <c:pt idx="106">
                  <c:v>1.4163036257244219</c:v>
                </c:pt>
                <c:pt idx="107">
                  <c:v>-0.20787145065533047</c:v>
                </c:pt>
                <c:pt idx="108">
                  <c:v>-0.41840818585089429</c:v>
                </c:pt>
                <c:pt idx="109">
                  <c:v>1.5684915216655266</c:v>
                </c:pt>
                <c:pt idx="110">
                  <c:v>0.36438724029913189</c:v>
                </c:pt>
                <c:pt idx="111">
                  <c:v>1.9871462915396865</c:v>
                </c:pt>
                <c:pt idx="112">
                  <c:v>3.1275410739968611E-2</c:v>
                </c:pt>
                <c:pt idx="113">
                  <c:v>-2.0865796576126225</c:v>
                </c:pt>
                <c:pt idx="114">
                  <c:v>0.2592929978290815</c:v>
                </c:pt>
                <c:pt idx="115">
                  <c:v>-0.14434310613471857</c:v>
                </c:pt>
                <c:pt idx="116">
                  <c:v>-0.83062125279067045</c:v>
                </c:pt>
                <c:pt idx="117">
                  <c:v>-0.29830673829035226</c:v>
                </c:pt>
                <c:pt idx="118">
                  <c:v>-0.36438724029913205</c:v>
                </c:pt>
                <c:pt idx="119">
                  <c:v>4.3792431257696302E-2</c:v>
                </c:pt>
                <c:pt idx="120">
                  <c:v>-0.69664027541452611</c:v>
                </c:pt>
                <c:pt idx="121">
                  <c:v>5.6316317022151882E-2</c:v>
                </c:pt>
                <c:pt idx="122">
                  <c:v>0.43210009909511987</c:v>
                </c:pt>
                <c:pt idx="123">
                  <c:v>0.27225085458216447</c:v>
                </c:pt>
                <c:pt idx="124">
                  <c:v>2.0865796576126199</c:v>
                </c:pt>
                <c:pt idx="125">
                  <c:v>-1.0441690455889392</c:v>
                </c:pt>
                <c:pt idx="126">
                  <c:v>-0.39125496660919462</c:v>
                </c:pt>
                <c:pt idx="127">
                  <c:v>-0.33778005379514503</c:v>
                </c:pt>
                <c:pt idx="128">
                  <c:v>0.74530423031537718</c:v>
                </c:pt>
                <c:pt idx="129">
                  <c:v>0.84841375522082119</c:v>
                </c:pt>
                <c:pt idx="130">
                  <c:v>1.044169045588939</c:v>
                </c:pt>
                <c:pt idx="131">
                  <c:v>0.37778701270085813</c:v>
                </c:pt>
                <c:pt idx="132">
                  <c:v>-9.3948960933968581E-2</c:v>
                </c:pt>
                <c:pt idx="133">
                  <c:v>1.1588753792244366</c:v>
                </c:pt>
                <c:pt idx="134">
                  <c:v>0.92246241734752488</c:v>
                </c:pt>
                <c:pt idx="135">
                  <c:v>-2.3874422545356238</c:v>
                </c:pt>
                <c:pt idx="136">
                  <c:v>-8.1392591716037396E-2</c:v>
                </c:pt>
                <c:pt idx="137">
                  <c:v>2.3874422545356215</c:v>
                </c:pt>
                <c:pt idx="138">
                  <c:v>0.24637853400043935</c:v>
                </c:pt>
                <c:pt idx="139">
                  <c:v>0.58895982595082219</c:v>
                </c:pt>
                <c:pt idx="140">
                  <c:v>-0.48771954888450458</c:v>
                </c:pt>
                <c:pt idx="141">
                  <c:v>1.3829941271006372</c:v>
                </c:pt>
                <c:pt idx="142">
                  <c:v>-0.10652016045293462</c:v>
                </c:pt>
                <c:pt idx="143">
                  <c:v>0.72889177851677733</c:v>
                </c:pt>
                <c:pt idx="144">
                  <c:v>9.3948960933968692E-2</c:v>
                </c:pt>
                <c:pt idx="145">
                  <c:v>1.4512631910577387</c:v>
                </c:pt>
                <c:pt idx="146">
                  <c:v>-0.54489120823511805</c:v>
                </c:pt>
                <c:pt idx="147">
                  <c:v>0.83062125279066967</c:v>
                </c:pt>
                <c:pt idx="148">
                  <c:v>0.28525458772371748</c:v>
                </c:pt>
                <c:pt idx="149">
                  <c:v>0.79580101002689552</c:v>
                </c:pt>
                <c:pt idx="150">
                  <c:v>-0.45973202050225354</c:v>
                </c:pt>
                <c:pt idx="151">
                  <c:v>1.8325718510313052</c:v>
                </c:pt>
                <c:pt idx="152">
                  <c:v>0.19510674636432496</c:v>
                </c:pt>
                <c:pt idx="153">
                  <c:v>6.8849042454066312E-2</c:v>
                </c:pt>
                <c:pt idx="154">
                  <c:v>0.33778005379514503</c:v>
                </c:pt>
                <c:pt idx="155">
                  <c:v>0.40479426798281942</c:v>
                </c:pt>
                <c:pt idx="156">
                  <c:v>0.55945929566790242</c:v>
                </c:pt>
                <c:pt idx="157">
                  <c:v>-0.28525458772371731</c:v>
                </c:pt>
                <c:pt idx="158">
                  <c:v>-1.0659922490614977</c:v>
                </c:pt>
                <c:pt idx="159">
                  <c:v>-0.71267336124007763</c:v>
                </c:pt>
                <c:pt idx="160">
                  <c:v>-0.61898211112271218</c:v>
                </c:pt>
                <c:pt idx="161">
                  <c:v>-5.6316317022151882E-2</c:v>
                </c:pt>
                <c:pt idx="162">
                  <c:v>-0.37778701270085818</c:v>
                </c:pt>
                <c:pt idx="163">
                  <c:v>-4.379243125769644E-2</c:v>
                </c:pt>
                <c:pt idx="164">
                  <c:v>-0.92246241734752521</c:v>
                </c:pt>
                <c:pt idx="165">
                  <c:v>2.2122976151794482</c:v>
                </c:pt>
                <c:pt idx="166">
                  <c:v>-0.51609447991924218</c:v>
                </c:pt>
                <c:pt idx="167">
                  <c:v>-1.2093018348920097</c:v>
                </c:pt>
                <c:pt idx="168">
                  <c:v>-0.77874873018302038</c:v>
                </c:pt>
                <c:pt idx="169">
                  <c:v>-1.0228321261036526</c:v>
                </c:pt>
                <c:pt idx="170">
                  <c:v>0.10652016045293451</c:v>
                </c:pt>
                <c:pt idx="171">
                  <c:v>-0.72889177851677778</c:v>
                </c:pt>
                <c:pt idx="172">
                  <c:v>-1.712381710620517</c:v>
                </c:pt>
                <c:pt idx="173">
                  <c:v>1.1347334299493963</c:v>
                </c:pt>
                <c:pt idx="174">
                  <c:v>-0.64957302229678393</c:v>
                </c:pt>
                <c:pt idx="175">
                  <c:v>-0.27225085458216447</c:v>
                </c:pt>
                <c:pt idx="176">
                  <c:v>-1.1347334299493967</c:v>
                </c:pt>
                <c:pt idx="177">
                  <c:v>1.7123817106205157</c:v>
                </c:pt>
                <c:pt idx="178">
                  <c:v>0.69664027541452611</c:v>
                </c:pt>
                <c:pt idx="179">
                  <c:v>1.0019509868815022</c:v>
                </c:pt>
                <c:pt idx="180">
                  <c:v>-2.6975095569769199</c:v>
                </c:pt>
                <c:pt idx="181">
                  <c:v>0.88483152301530998</c:v>
                </c:pt>
                <c:pt idx="182">
                  <c:v>-0.79580101002689541</c:v>
                </c:pt>
                <c:pt idx="183">
                  <c:v>-0.23350503341371939</c:v>
                </c:pt>
                <c:pt idx="184">
                  <c:v>-3.1275410739968465E-2</c:v>
                </c:pt>
                <c:pt idx="185">
                  <c:v>0.35105258016089946</c:v>
                </c:pt>
                <c:pt idx="186">
                  <c:v>0.51609447991924207</c:v>
                </c:pt>
                <c:pt idx="187">
                  <c:v>0.98149782715935407</c:v>
                </c:pt>
                <c:pt idx="188">
                  <c:v>-1.4163036257244224</c:v>
                </c:pt>
                <c:pt idx="189">
                  <c:v>-1.3511521260686532</c:v>
                </c:pt>
                <c:pt idx="190">
                  <c:v>-0.60390292558359804</c:v>
                </c:pt>
                <c:pt idx="191">
                  <c:v>-1.1588753792244371</c:v>
                </c:pt>
                <c:pt idx="192">
                  <c:v>0.66509767139499953</c:v>
                </c:pt>
                <c:pt idx="193">
                  <c:v>1.5270583320354101</c:v>
                </c:pt>
                <c:pt idx="194">
                  <c:v>-1.7692851078409655</c:v>
                </c:pt>
                <c:pt idx="195">
                  <c:v>-0.81308789770500423</c:v>
                </c:pt>
                <c:pt idx="196">
                  <c:v>-0.86647898678975677</c:v>
                </c:pt>
                <c:pt idx="197">
                  <c:v>-0.63420337728936016</c:v>
                </c:pt>
                <c:pt idx="198">
                  <c:v>0.54489120823511805</c:v>
                </c:pt>
                <c:pt idx="199">
                  <c:v>1.9041839786906027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7.1'!$S$59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7.1'!$S$60:$S$61</c:f>
              <c:numCache>
                <c:formatCode>General</c:formatCode>
                <c:ptCount val="2"/>
                <c:pt idx="0">
                  <c:v>2.9575718856402862</c:v>
                </c:pt>
                <c:pt idx="1">
                  <c:v>-1.3086296505013397</c:v>
                </c:pt>
              </c:numCache>
            </c:numRef>
          </c:xVal>
          <c:yVal>
            <c:numRef>
              <c:f>'Ex 7.1'!$T$60:$T$61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012928"/>
        <c:axId val="348014848"/>
      </c:scatterChart>
      <c:valAx>
        <c:axId val="34801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ln Data</a:t>
                </a:r>
              </a:p>
            </c:rich>
          </c:tx>
          <c:layout>
            <c:manualLayout>
              <c:xMode val="edge"/>
              <c:yMode val="edge"/>
              <c:x val="0.47426849128828041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8014848"/>
        <c:crosses val="autoZero"/>
        <c:crossBetween val="midCat"/>
      </c:valAx>
      <c:valAx>
        <c:axId val="348014848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Probit</a:t>
                </a:r>
              </a:p>
            </c:rich>
          </c:tx>
          <c:layout>
            <c:manualLayout>
              <c:xMode val="edge"/>
              <c:yMode val="edge"/>
              <c:x val="7.2304706837150439E-3"/>
              <c:y val="0.37336369583753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8012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CDF Plot</a:t>
            </a:r>
          </a:p>
        </c:rich>
      </c:tx>
      <c:layout>
        <c:manualLayout>
          <c:xMode val="edge"/>
          <c:yMode val="edge"/>
          <c:x val="0.38788230046249561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14169870031644"/>
          <c:y val="0.13695446406625644"/>
          <c:w val="0.8031308715266412"/>
          <c:h val="0.655451524011022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7.1'!$G$9:$G$208</c:f>
              <c:numCache>
                <c:formatCode>General</c:formatCode>
                <c:ptCount val="200"/>
                <c:pt idx="0">
                  <c:v>2.8707066550788252</c:v>
                </c:pt>
                <c:pt idx="1">
                  <c:v>4.2278507395844338</c:v>
                </c:pt>
                <c:pt idx="2">
                  <c:v>1.1383443467883252</c:v>
                </c:pt>
                <c:pt idx="3">
                  <c:v>3.4897336035240007</c:v>
                </c:pt>
                <c:pt idx="4">
                  <c:v>3.8795270460347577</c:v>
                </c:pt>
                <c:pt idx="5">
                  <c:v>0.54987899151785513</c:v>
                </c:pt>
                <c:pt idx="6">
                  <c:v>1.5014903616625039</c:v>
                </c:pt>
                <c:pt idx="7">
                  <c:v>3.4461564217482747</c:v>
                </c:pt>
                <c:pt idx="8">
                  <c:v>0.83630237331509316</c:v>
                </c:pt>
                <c:pt idx="9">
                  <c:v>1.6142915183795055</c:v>
                </c:pt>
                <c:pt idx="10">
                  <c:v>0.3884962287659629</c:v>
                </c:pt>
                <c:pt idx="11">
                  <c:v>1.9779490681930998</c:v>
                </c:pt>
                <c:pt idx="12">
                  <c:v>5.3510657203853604</c:v>
                </c:pt>
                <c:pt idx="13">
                  <c:v>2.850185306133175</c:v>
                </c:pt>
                <c:pt idx="14">
                  <c:v>3.94929957677323</c:v>
                </c:pt>
                <c:pt idx="15">
                  <c:v>0.60485416559739513</c:v>
                </c:pt>
                <c:pt idx="16">
                  <c:v>1.5660418668326714</c:v>
                </c:pt>
                <c:pt idx="17">
                  <c:v>4.7584893383090172</c:v>
                </c:pt>
                <c:pt idx="18">
                  <c:v>1.0260725155604757</c:v>
                </c:pt>
                <c:pt idx="19">
                  <c:v>0.58785309972324917</c:v>
                </c:pt>
                <c:pt idx="20">
                  <c:v>1.9903677142517624</c:v>
                </c:pt>
                <c:pt idx="21">
                  <c:v>1.8296689164408497</c:v>
                </c:pt>
                <c:pt idx="22">
                  <c:v>3.0521786999215759</c:v>
                </c:pt>
                <c:pt idx="23">
                  <c:v>1.8494294283809927</c:v>
                </c:pt>
                <c:pt idx="24">
                  <c:v>2.4024245634101633</c:v>
                </c:pt>
                <c:pt idx="25">
                  <c:v>3.4382663207318522</c:v>
                </c:pt>
                <c:pt idx="26">
                  <c:v>1.1288843390141083</c:v>
                </c:pt>
                <c:pt idx="27">
                  <c:v>2.9922360063636053</c:v>
                </c:pt>
                <c:pt idx="28">
                  <c:v>3.8246209380289979</c:v>
                </c:pt>
                <c:pt idx="29">
                  <c:v>3.3420110417846773</c:v>
                </c:pt>
                <c:pt idx="30">
                  <c:v>3.0654094819673294</c:v>
                </c:pt>
                <c:pt idx="31">
                  <c:v>0.8737944627485883</c:v>
                </c:pt>
                <c:pt idx="32">
                  <c:v>2.6170089141811643</c:v>
                </c:pt>
                <c:pt idx="33">
                  <c:v>4.31107309925767</c:v>
                </c:pt>
                <c:pt idx="34">
                  <c:v>2.1301800130791997</c:v>
                </c:pt>
                <c:pt idx="35">
                  <c:v>3.6543236657092644</c:v>
                </c:pt>
                <c:pt idx="36">
                  <c:v>3.3817624823428201</c:v>
                </c:pt>
                <c:pt idx="37">
                  <c:v>5.4432128076482265</c:v>
                </c:pt>
                <c:pt idx="38">
                  <c:v>1.0163184946278616</c:v>
                </c:pt>
                <c:pt idx="39">
                  <c:v>2.6735065217337861</c:v>
                </c:pt>
                <c:pt idx="40">
                  <c:v>3.1461135073506825</c:v>
                </c:pt>
                <c:pt idx="41">
                  <c:v>2.3313650854431591</c:v>
                </c:pt>
                <c:pt idx="42">
                  <c:v>0.46984748961753686</c:v>
                </c:pt>
                <c:pt idx="43">
                  <c:v>3.7500287475534329</c:v>
                </c:pt>
                <c:pt idx="44">
                  <c:v>2.1349130966172858</c:v>
                </c:pt>
                <c:pt idx="45">
                  <c:v>2.9022493347365415</c:v>
                </c:pt>
                <c:pt idx="46">
                  <c:v>0.42630993470751921</c:v>
                </c:pt>
                <c:pt idx="47">
                  <c:v>1.1965693686938055</c:v>
                </c:pt>
                <c:pt idx="48">
                  <c:v>7.4421313231101678</c:v>
                </c:pt>
                <c:pt idx="49">
                  <c:v>0.93389885415757878</c:v>
                </c:pt>
                <c:pt idx="50">
                  <c:v>1.2588271513175282</c:v>
                </c:pt>
                <c:pt idx="51">
                  <c:v>2.7251638308321571</c:v>
                </c:pt>
                <c:pt idx="52">
                  <c:v>2.5196671914370254</c:v>
                </c:pt>
                <c:pt idx="53">
                  <c:v>5.2723899174722835</c:v>
                </c:pt>
                <c:pt idx="54">
                  <c:v>2.962045428552623</c:v>
                </c:pt>
                <c:pt idx="55">
                  <c:v>3.610352979620461</c:v>
                </c:pt>
                <c:pt idx="56">
                  <c:v>3.6695531763259686</c:v>
                </c:pt>
                <c:pt idx="57">
                  <c:v>1.8910325576631277</c:v>
                </c:pt>
                <c:pt idx="58">
                  <c:v>4.1161016208859511</c:v>
                </c:pt>
                <c:pt idx="59">
                  <c:v>0.51732701215800381</c:v>
                </c:pt>
                <c:pt idx="60">
                  <c:v>3.666635039693463</c:v>
                </c:pt>
                <c:pt idx="61">
                  <c:v>4.1538965887026098</c:v>
                </c:pt>
                <c:pt idx="62">
                  <c:v>0.82921492072227987</c:v>
                </c:pt>
                <c:pt idx="63">
                  <c:v>1.6512163746548307</c:v>
                </c:pt>
                <c:pt idx="64">
                  <c:v>3.0034842748116048</c:v>
                </c:pt>
                <c:pt idx="65">
                  <c:v>1.931881301237206</c:v>
                </c:pt>
                <c:pt idx="66">
                  <c:v>3.0051508350568996</c:v>
                </c:pt>
                <c:pt idx="67">
                  <c:v>1.8151118071576398</c:v>
                </c:pt>
                <c:pt idx="68">
                  <c:v>3.4202653587811591</c:v>
                </c:pt>
                <c:pt idx="69">
                  <c:v>2.4740500994073651</c:v>
                </c:pt>
                <c:pt idx="70">
                  <c:v>3.1748202425889156</c:v>
                </c:pt>
                <c:pt idx="71">
                  <c:v>4.3957889299839135</c:v>
                </c:pt>
                <c:pt idx="72">
                  <c:v>3.1317473475949358</c:v>
                </c:pt>
                <c:pt idx="73">
                  <c:v>2.5491927306422468</c:v>
                </c:pt>
                <c:pt idx="74">
                  <c:v>1.3690505053646229</c:v>
                </c:pt>
                <c:pt idx="75">
                  <c:v>2.1870579559046925</c:v>
                </c:pt>
                <c:pt idx="76">
                  <c:v>0.3471587511632106</c:v>
                </c:pt>
                <c:pt idx="77">
                  <c:v>3.5252174210191738</c:v>
                </c:pt>
                <c:pt idx="78">
                  <c:v>4.0636915337990711</c:v>
                </c:pt>
                <c:pt idx="79">
                  <c:v>2.0141943386834367</c:v>
                </c:pt>
                <c:pt idx="80">
                  <c:v>2.1049658179402466</c:v>
                </c:pt>
                <c:pt idx="81">
                  <c:v>4.7709228613189758</c:v>
                </c:pt>
                <c:pt idx="82">
                  <c:v>4.5035074802080928</c:v>
                </c:pt>
                <c:pt idx="83">
                  <c:v>4.3098770068923944</c:v>
                </c:pt>
                <c:pt idx="84">
                  <c:v>2.6812042899566353</c:v>
                </c:pt>
                <c:pt idx="85">
                  <c:v>2.4639369252452243</c:v>
                </c:pt>
                <c:pt idx="86">
                  <c:v>0.59477102304091578</c:v>
                </c:pt>
                <c:pt idx="87">
                  <c:v>1.3298880654344107</c:v>
                </c:pt>
                <c:pt idx="88">
                  <c:v>3.5060363383137676</c:v>
                </c:pt>
                <c:pt idx="89">
                  <c:v>0.58990586158868052</c:v>
                </c:pt>
                <c:pt idx="90">
                  <c:v>5.1282778352048481</c:v>
                </c:pt>
                <c:pt idx="91">
                  <c:v>2.7429967217830926</c:v>
                </c:pt>
                <c:pt idx="92">
                  <c:v>0.7797430193927668</c:v>
                </c:pt>
                <c:pt idx="93">
                  <c:v>4.5794899662362614</c:v>
                </c:pt>
                <c:pt idx="94">
                  <c:v>4.9393057786916401</c:v>
                </c:pt>
                <c:pt idx="95">
                  <c:v>3.701571442310609</c:v>
                </c:pt>
                <c:pt idx="96">
                  <c:v>3.8840630101406628</c:v>
                </c:pt>
                <c:pt idx="97">
                  <c:v>0.66972256216311465</c:v>
                </c:pt>
                <c:pt idx="98">
                  <c:v>4.6401981337728655</c:v>
                </c:pt>
                <c:pt idx="99">
                  <c:v>1.9990729129186589</c:v>
                </c:pt>
                <c:pt idx="100">
                  <c:v>1.3966918988346404</c:v>
                </c:pt>
                <c:pt idx="101">
                  <c:v>4.6837966015843424</c:v>
                </c:pt>
                <c:pt idx="102">
                  <c:v>3.0479039286189562</c:v>
                </c:pt>
                <c:pt idx="103">
                  <c:v>2.2510204174626298</c:v>
                </c:pt>
                <c:pt idx="104">
                  <c:v>4.0279392632718096</c:v>
                </c:pt>
                <c:pt idx="105">
                  <c:v>2.4204224461840931</c:v>
                </c:pt>
                <c:pt idx="106">
                  <c:v>4.9898742952404023</c:v>
                </c:pt>
                <c:pt idx="107">
                  <c:v>2.3546405223218034</c:v>
                </c:pt>
                <c:pt idx="108">
                  <c:v>2.0064108272021408</c:v>
                </c:pt>
                <c:pt idx="109">
                  <c:v>5.2422705830418206</c:v>
                </c:pt>
                <c:pt idx="110">
                  <c:v>3.2842355404761632</c:v>
                </c:pt>
                <c:pt idx="111">
                  <c:v>5.9436584907468699</c:v>
                </c:pt>
                <c:pt idx="112">
                  <c:v>2.8037323116831248</c:v>
                </c:pt>
                <c:pt idx="113">
                  <c:v>0.38444005358565358</c:v>
                </c:pt>
                <c:pt idx="114">
                  <c:v>3.1166906978516806</c:v>
                </c:pt>
                <c:pt idx="115">
                  <c:v>2.5065331001085243</c:v>
                </c:pt>
                <c:pt idx="116">
                  <c:v>1.4350404527085647</c:v>
                </c:pt>
                <c:pt idx="117">
                  <c:v>2.1467394034246188</c:v>
                </c:pt>
                <c:pt idx="118">
                  <c:v>2.1008289656209254</c:v>
                </c:pt>
                <c:pt idx="119">
                  <c:v>2.8118684210369409</c:v>
                </c:pt>
                <c:pt idx="120">
                  <c:v>1.6003687568831106</c:v>
                </c:pt>
                <c:pt idx="121">
                  <c:v>2.8413213624001479</c:v>
                </c:pt>
                <c:pt idx="122">
                  <c:v>3.3893646005549711</c:v>
                </c:pt>
                <c:pt idx="123">
                  <c:v>3.1282089846688601</c:v>
                </c:pt>
                <c:pt idx="124">
                  <c:v>6.2407888273307428</c:v>
                </c:pt>
                <c:pt idx="125">
                  <c:v>1.0990724365689708</c:v>
                </c:pt>
                <c:pt idx="126">
                  <c:v>2.0269400110351539</c:v>
                </c:pt>
                <c:pt idx="127">
                  <c:v>2.1239604559195335</c:v>
                </c:pt>
                <c:pt idx="128">
                  <c:v>3.8775501013071345</c:v>
                </c:pt>
                <c:pt idx="129">
                  <c:v>3.9764886386932004</c:v>
                </c:pt>
                <c:pt idx="130">
                  <c:v>4.2691677847164247</c:v>
                </c:pt>
                <c:pt idx="131">
                  <c:v>3.3034685415699383</c:v>
                </c:pt>
                <c:pt idx="132">
                  <c:v>2.5758119927509777</c:v>
                </c:pt>
                <c:pt idx="133">
                  <c:v>4.4831672572846548</c:v>
                </c:pt>
                <c:pt idx="134">
                  <c:v>4.1033144918529061</c:v>
                </c:pt>
                <c:pt idx="135">
                  <c:v>0.33764828994505058</c:v>
                </c:pt>
                <c:pt idx="136">
                  <c:v>2.5888227208051502</c:v>
                </c:pt>
                <c:pt idx="137">
                  <c:v>7.1225388914211241</c:v>
                </c:pt>
                <c:pt idx="138">
                  <c:v>3.0794811559518296</c:v>
                </c:pt>
                <c:pt idx="139">
                  <c:v>3.6309756322567788</c:v>
                </c:pt>
                <c:pt idx="140">
                  <c:v>1.9569550566546567</c:v>
                </c:pt>
                <c:pt idx="141">
                  <c:v>4.9434283929308727</c:v>
                </c:pt>
                <c:pt idx="142">
                  <c:v>2.5512783029793273</c:v>
                </c:pt>
                <c:pt idx="143">
                  <c:v>3.8569138533980327</c:v>
                </c:pt>
                <c:pt idx="144">
                  <c:v>2.8657357390053111</c:v>
                </c:pt>
                <c:pt idx="145">
                  <c:v>5.1181205933707297</c:v>
                </c:pt>
                <c:pt idx="146">
                  <c:v>1.8601569125972286</c:v>
                </c:pt>
                <c:pt idx="147">
                  <c:v>3.962688346371896</c:v>
                </c:pt>
                <c:pt idx="148">
                  <c:v>3.1291889943319822</c:v>
                </c:pt>
                <c:pt idx="149">
                  <c:v>3.9343407342359678</c:v>
                </c:pt>
                <c:pt idx="150">
                  <c:v>1.97901128671033</c:v>
                </c:pt>
                <c:pt idx="151">
                  <c:v>5.4983066860860408</c:v>
                </c:pt>
                <c:pt idx="152">
                  <c:v>3.0118858361500802</c:v>
                </c:pt>
                <c:pt idx="153">
                  <c:v>2.847727315811341</c:v>
                </c:pt>
                <c:pt idx="154">
                  <c:v>3.2549256920252772</c:v>
                </c:pt>
                <c:pt idx="155">
                  <c:v>3.3614156724593065</c:v>
                </c:pt>
                <c:pt idx="156">
                  <c:v>3.6094695115635549</c:v>
                </c:pt>
                <c:pt idx="157">
                  <c:v>2.1764684099858131</c:v>
                </c:pt>
                <c:pt idx="158">
                  <c:v>1.0329655212545754</c:v>
                </c:pt>
                <c:pt idx="159">
                  <c:v>1.5921700184770888</c:v>
                </c:pt>
                <c:pt idx="160">
                  <c:v>1.7467426527999086</c:v>
                </c:pt>
                <c:pt idx="161">
                  <c:v>2.6432683761272724</c:v>
                </c:pt>
                <c:pt idx="162">
                  <c:v>2.0382755244617399</c:v>
                </c:pt>
                <c:pt idx="163">
                  <c:v>2.6471610757396684</c:v>
                </c:pt>
                <c:pt idx="164">
                  <c:v>1.2909940550559238</c:v>
                </c:pt>
                <c:pt idx="165">
                  <c:v>6.2875074449131896</c:v>
                </c:pt>
                <c:pt idx="166">
                  <c:v>1.9180627824637408</c:v>
                </c:pt>
                <c:pt idx="167">
                  <c:v>0.92058469105246921</c:v>
                </c:pt>
                <c:pt idx="168">
                  <c:v>1.4836860465597621</c:v>
                </c:pt>
                <c:pt idx="169">
                  <c:v>1.109369643700739</c:v>
                </c:pt>
                <c:pt idx="170">
                  <c:v>2.869663603993668</c:v>
                </c:pt>
                <c:pt idx="171">
                  <c:v>1.5736663798233343</c:v>
                </c:pt>
                <c:pt idx="172">
                  <c:v>0.51166910725630355</c:v>
                </c:pt>
                <c:pt idx="173">
                  <c:v>4.4074439828863188</c:v>
                </c:pt>
                <c:pt idx="174">
                  <c:v>1.6583778578913471</c:v>
                </c:pt>
                <c:pt idx="175">
                  <c:v>2.182095870311612</c:v>
                </c:pt>
                <c:pt idx="176">
                  <c:v>0.98922746130498251</c:v>
                </c:pt>
                <c:pt idx="177">
                  <c:v>5.3761892737530097</c:v>
                </c:pt>
                <c:pt idx="178">
                  <c:v>3.7690618439929433</c:v>
                </c:pt>
                <c:pt idx="179">
                  <c:v>4.1678999894574442</c:v>
                </c:pt>
                <c:pt idx="180">
                  <c:v>6.5764090473218489E-2</c:v>
                </c:pt>
                <c:pt idx="181">
                  <c:v>4.0295734452655587</c:v>
                </c:pt>
                <c:pt idx="182">
                  <c:v>1.4812198182217893</c:v>
                </c:pt>
                <c:pt idx="183">
                  <c:v>2.3247550279839739</c:v>
                </c:pt>
                <c:pt idx="184">
                  <c:v>2.6562076827752983</c:v>
                </c:pt>
                <c:pt idx="185">
                  <c:v>3.2568902720154997</c:v>
                </c:pt>
                <c:pt idx="186">
                  <c:v>3.5185910518229688</c:v>
                </c:pt>
                <c:pt idx="187">
                  <c:v>4.1590674301449875</c:v>
                </c:pt>
                <c:pt idx="188">
                  <c:v>0.61076805628365449</c:v>
                </c:pt>
                <c:pt idx="189">
                  <c:v>0.73509332700191532</c:v>
                </c:pt>
                <c:pt idx="190">
                  <c:v>1.7982828729403553</c:v>
                </c:pt>
                <c:pt idx="191">
                  <c:v>0.9382662868926579</c:v>
                </c:pt>
                <c:pt idx="192">
                  <c:v>3.7284284919865307</c:v>
                </c:pt>
                <c:pt idx="193">
                  <c:v>5.1649445974699777</c:v>
                </c:pt>
                <c:pt idx="194">
                  <c:v>0.50319298858189954</c:v>
                </c:pt>
                <c:pt idx="195">
                  <c:v>1.4634370916318997</c:v>
                </c:pt>
                <c:pt idx="196">
                  <c:v>1.3730557981800506</c:v>
                </c:pt>
                <c:pt idx="197">
                  <c:v>1.7073454792099279</c:v>
                </c:pt>
                <c:pt idx="198">
                  <c:v>3.5803088422902181</c:v>
                </c:pt>
                <c:pt idx="199">
                  <c:v>5.6691507212666359</c:v>
                </c:pt>
              </c:numCache>
            </c:numRef>
          </c:xVal>
          <c:yVal>
            <c:numRef>
              <c:f>'Ex 7.1'!$H$9:$H$208</c:f>
              <c:numCache>
                <c:formatCode>General</c:formatCode>
                <c:ptCount val="200"/>
                <c:pt idx="0">
                  <c:v>0.54740518962075846</c:v>
                </c:pt>
                <c:pt idx="1">
                  <c:v>0.8468063872255488</c:v>
                </c:pt>
                <c:pt idx="2">
                  <c:v>0.16317365269461079</c:v>
                </c:pt>
                <c:pt idx="3">
                  <c:v>0.6871257485029939</c:v>
                </c:pt>
                <c:pt idx="4">
                  <c:v>0.77694610778443107</c:v>
                </c:pt>
                <c:pt idx="5">
                  <c:v>5.3393213572854287E-2</c:v>
                </c:pt>
                <c:pt idx="6">
                  <c:v>0.22305389221556887</c:v>
                </c:pt>
                <c:pt idx="7">
                  <c:v>0.68213572854291404</c:v>
                </c:pt>
                <c:pt idx="8">
                  <c:v>0.10329341317365269</c:v>
                </c:pt>
                <c:pt idx="9">
                  <c:v>0.24800399201596807</c:v>
                </c:pt>
                <c:pt idx="10">
                  <c:v>2.3453093812375248E-2</c:v>
                </c:pt>
                <c:pt idx="11">
                  <c:v>0.31786427145708585</c:v>
                </c:pt>
                <c:pt idx="12">
                  <c:v>0.95159680638722544</c:v>
                </c:pt>
                <c:pt idx="13">
                  <c:v>0.53243512974051899</c:v>
                </c:pt>
                <c:pt idx="14">
                  <c:v>0.79191616766467055</c:v>
                </c:pt>
                <c:pt idx="15">
                  <c:v>7.3353293413173648E-2</c:v>
                </c:pt>
                <c:pt idx="16">
                  <c:v>0.22804391217564871</c:v>
                </c:pt>
                <c:pt idx="17">
                  <c:v>0.90169660678642705</c:v>
                </c:pt>
                <c:pt idx="18">
                  <c:v>0.13822355289421157</c:v>
                </c:pt>
                <c:pt idx="19">
                  <c:v>5.8383233532934127E-2</c:v>
                </c:pt>
                <c:pt idx="20">
                  <c:v>0.32784431137724551</c:v>
                </c:pt>
                <c:pt idx="21">
                  <c:v>0.28293413173652693</c:v>
                </c:pt>
                <c:pt idx="22">
                  <c:v>0.58732534930139724</c:v>
                </c:pt>
                <c:pt idx="23">
                  <c:v>0.28792415169660679</c:v>
                </c:pt>
                <c:pt idx="24">
                  <c:v>0.42265469061876249</c:v>
                </c:pt>
                <c:pt idx="25">
                  <c:v>0.67714570858283429</c:v>
                </c:pt>
                <c:pt idx="26">
                  <c:v>0.15818363273453093</c:v>
                </c:pt>
                <c:pt idx="27">
                  <c:v>0.56237524950099804</c:v>
                </c:pt>
                <c:pt idx="28">
                  <c:v>0.76197604790419149</c:v>
                </c:pt>
                <c:pt idx="29">
                  <c:v>0.6521956087824351</c:v>
                </c:pt>
                <c:pt idx="30">
                  <c:v>0.5923153692614771</c:v>
                </c:pt>
                <c:pt idx="31">
                  <c:v>0.10828343313373252</c:v>
                </c:pt>
                <c:pt idx="32">
                  <c:v>0.47255489021956087</c:v>
                </c:pt>
                <c:pt idx="33">
                  <c:v>0.86177644710578838</c:v>
                </c:pt>
                <c:pt idx="34">
                  <c:v>0.3727544910179641</c:v>
                </c:pt>
                <c:pt idx="35">
                  <c:v>0.72704590818363268</c:v>
                </c:pt>
                <c:pt idx="36">
                  <c:v>0.66217564870259471</c:v>
                </c:pt>
                <c:pt idx="37">
                  <c:v>0.96157684630738516</c:v>
                </c:pt>
                <c:pt idx="38">
                  <c:v>0.13323353293413173</c:v>
                </c:pt>
                <c:pt idx="39">
                  <c:v>0.49251497005988026</c:v>
                </c:pt>
                <c:pt idx="40">
                  <c:v>0.62225548902195604</c:v>
                </c:pt>
                <c:pt idx="41">
                  <c:v>0.41267465069860282</c:v>
                </c:pt>
                <c:pt idx="42">
                  <c:v>3.3433133732534932E-2</c:v>
                </c:pt>
                <c:pt idx="43">
                  <c:v>0.75199600798403188</c:v>
                </c:pt>
                <c:pt idx="44">
                  <c:v>0.3777445109780439</c:v>
                </c:pt>
                <c:pt idx="45">
                  <c:v>0.55239520958083832</c:v>
                </c:pt>
                <c:pt idx="46">
                  <c:v>2.8443113772455089E-2</c:v>
                </c:pt>
                <c:pt idx="47">
                  <c:v>0.16816367265469062</c:v>
                </c:pt>
                <c:pt idx="48">
                  <c:v>0.99650698602794407</c:v>
                </c:pt>
                <c:pt idx="49">
                  <c:v>0.1182634730538922</c:v>
                </c:pt>
                <c:pt idx="50">
                  <c:v>0.17315369261477045</c:v>
                </c:pt>
                <c:pt idx="51">
                  <c:v>0.50249500998003993</c:v>
                </c:pt>
                <c:pt idx="52">
                  <c:v>0.44760479041916168</c:v>
                </c:pt>
                <c:pt idx="53">
                  <c:v>0.94660678642714557</c:v>
                </c:pt>
                <c:pt idx="54">
                  <c:v>0.55738522954091818</c:v>
                </c:pt>
                <c:pt idx="55">
                  <c:v>0.71706586826347296</c:v>
                </c:pt>
                <c:pt idx="56">
                  <c:v>0.73702594810379229</c:v>
                </c:pt>
                <c:pt idx="57">
                  <c:v>0.29790419161676646</c:v>
                </c:pt>
                <c:pt idx="58">
                  <c:v>0.82684630738522946</c:v>
                </c:pt>
                <c:pt idx="59">
                  <c:v>4.8403193612774446E-2</c:v>
                </c:pt>
                <c:pt idx="60">
                  <c:v>0.73203592814371254</c:v>
                </c:pt>
                <c:pt idx="61">
                  <c:v>0.83183632734530932</c:v>
                </c:pt>
                <c:pt idx="62">
                  <c:v>9.8303393213572843E-2</c:v>
                </c:pt>
                <c:pt idx="63">
                  <c:v>0.25299401197604793</c:v>
                </c:pt>
                <c:pt idx="64">
                  <c:v>0.56736526946107779</c:v>
                </c:pt>
                <c:pt idx="65">
                  <c:v>0.30788423153692618</c:v>
                </c:pt>
                <c:pt idx="66">
                  <c:v>0.57235528942115765</c:v>
                </c:pt>
                <c:pt idx="67">
                  <c:v>0.27794411177644712</c:v>
                </c:pt>
                <c:pt idx="68">
                  <c:v>0.67215568862275443</c:v>
                </c:pt>
                <c:pt idx="69">
                  <c:v>0.43762475049900201</c:v>
                </c:pt>
                <c:pt idx="70">
                  <c:v>0.6272455089820359</c:v>
                </c:pt>
                <c:pt idx="71">
                  <c:v>0.86676646706586813</c:v>
                </c:pt>
                <c:pt idx="72">
                  <c:v>0.61726546906187629</c:v>
                </c:pt>
                <c:pt idx="73">
                  <c:v>0.45259481037924154</c:v>
                </c:pt>
                <c:pt idx="74">
                  <c:v>0.18812375249500998</c:v>
                </c:pt>
                <c:pt idx="75">
                  <c:v>0.39770459081836329</c:v>
                </c:pt>
                <c:pt idx="76">
                  <c:v>1.3473053892215569E-2</c:v>
                </c:pt>
                <c:pt idx="77">
                  <c:v>0.70209580838323349</c:v>
                </c:pt>
                <c:pt idx="78">
                  <c:v>0.81686626746506974</c:v>
                </c:pt>
                <c:pt idx="79">
                  <c:v>0.34281437125748504</c:v>
                </c:pt>
                <c:pt idx="80">
                  <c:v>0.36277445109780437</c:v>
                </c:pt>
                <c:pt idx="81">
                  <c:v>0.90668662674650691</c:v>
                </c:pt>
                <c:pt idx="82">
                  <c:v>0.88173652694610771</c:v>
                </c:pt>
                <c:pt idx="83">
                  <c:v>0.85678642714570852</c:v>
                </c:pt>
                <c:pt idx="84">
                  <c:v>0.49750499001996007</c:v>
                </c:pt>
                <c:pt idx="85">
                  <c:v>0.43263473053892215</c:v>
                </c:pt>
                <c:pt idx="86">
                  <c:v>6.8363273453093801E-2</c:v>
                </c:pt>
                <c:pt idx="87">
                  <c:v>0.18313373253493015</c:v>
                </c:pt>
                <c:pt idx="88">
                  <c:v>0.69211576846307377</c:v>
                </c:pt>
                <c:pt idx="89">
                  <c:v>6.3373253493013967E-2</c:v>
                </c:pt>
                <c:pt idx="90">
                  <c:v>0.9316367265469061</c:v>
                </c:pt>
                <c:pt idx="91">
                  <c:v>0.50748502994011979</c:v>
                </c:pt>
                <c:pt idx="92">
                  <c:v>9.3313373253493009E-2</c:v>
                </c:pt>
                <c:pt idx="93">
                  <c:v>0.88672654690618757</c:v>
                </c:pt>
                <c:pt idx="94">
                  <c:v>0.91167664670658677</c:v>
                </c:pt>
                <c:pt idx="95">
                  <c:v>0.74201596806387216</c:v>
                </c:pt>
                <c:pt idx="96">
                  <c:v>0.78193612774451093</c:v>
                </c:pt>
                <c:pt idx="97">
                  <c:v>8.3333333333333329E-2</c:v>
                </c:pt>
                <c:pt idx="98">
                  <c:v>0.89171656686626743</c:v>
                </c:pt>
                <c:pt idx="99">
                  <c:v>0.33283433133732537</c:v>
                </c:pt>
                <c:pt idx="100">
                  <c:v>0.19810379241516968</c:v>
                </c:pt>
                <c:pt idx="101">
                  <c:v>0.89670658682634719</c:v>
                </c:pt>
                <c:pt idx="102">
                  <c:v>0.58233532934131738</c:v>
                </c:pt>
                <c:pt idx="103">
                  <c:v>0.4026946107784431</c:v>
                </c:pt>
                <c:pt idx="104">
                  <c:v>0.80688622754491013</c:v>
                </c:pt>
                <c:pt idx="105">
                  <c:v>0.42764471057884229</c:v>
                </c:pt>
                <c:pt idx="106">
                  <c:v>0.92165668662674638</c:v>
                </c:pt>
                <c:pt idx="107">
                  <c:v>0.41766467065868262</c:v>
                </c:pt>
                <c:pt idx="108">
                  <c:v>0.33782435129740518</c:v>
                </c:pt>
                <c:pt idx="109">
                  <c:v>0.94161676646706582</c:v>
                </c:pt>
                <c:pt idx="110">
                  <c:v>0.64221556886227538</c:v>
                </c:pt>
                <c:pt idx="111">
                  <c:v>0.97654690618762463</c:v>
                </c:pt>
                <c:pt idx="112">
                  <c:v>0.51247504990019965</c:v>
                </c:pt>
                <c:pt idx="113">
                  <c:v>1.8463073852295408E-2</c:v>
                </c:pt>
                <c:pt idx="114">
                  <c:v>0.60229540918163671</c:v>
                </c:pt>
                <c:pt idx="115">
                  <c:v>0.44261477045908182</c:v>
                </c:pt>
                <c:pt idx="116">
                  <c:v>0.20309381237524951</c:v>
                </c:pt>
                <c:pt idx="117">
                  <c:v>0.38273453093812376</c:v>
                </c:pt>
                <c:pt idx="118">
                  <c:v>0.35778443113772457</c:v>
                </c:pt>
                <c:pt idx="119">
                  <c:v>0.5174650698602794</c:v>
                </c:pt>
                <c:pt idx="120">
                  <c:v>0.24301397205588823</c:v>
                </c:pt>
                <c:pt idx="121">
                  <c:v>0.52245508982035926</c:v>
                </c:pt>
                <c:pt idx="122">
                  <c:v>0.66716566866267457</c:v>
                </c:pt>
                <c:pt idx="123">
                  <c:v>0.60728542914171657</c:v>
                </c:pt>
                <c:pt idx="124">
                  <c:v>0.98153692614770449</c:v>
                </c:pt>
                <c:pt idx="125">
                  <c:v>0.14820359281437126</c:v>
                </c:pt>
                <c:pt idx="126">
                  <c:v>0.3478043912175649</c:v>
                </c:pt>
                <c:pt idx="127">
                  <c:v>0.36776447105788423</c:v>
                </c:pt>
                <c:pt idx="128">
                  <c:v>0.77195608782435121</c:v>
                </c:pt>
                <c:pt idx="129">
                  <c:v>0.80189620758483027</c:v>
                </c:pt>
                <c:pt idx="130">
                  <c:v>0.85179640718562866</c:v>
                </c:pt>
                <c:pt idx="131">
                  <c:v>0.64720558882235524</c:v>
                </c:pt>
                <c:pt idx="132">
                  <c:v>0.46257485029940121</c:v>
                </c:pt>
                <c:pt idx="133">
                  <c:v>0.87674650698602785</c:v>
                </c:pt>
                <c:pt idx="134">
                  <c:v>0.8218562874251496</c:v>
                </c:pt>
                <c:pt idx="135">
                  <c:v>8.4830339321357289E-3</c:v>
                </c:pt>
                <c:pt idx="136">
                  <c:v>0.46756487025948101</c:v>
                </c:pt>
                <c:pt idx="137">
                  <c:v>0.99151696606786421</c:v>
                </c:pt>
                <c:pt idx="138">
                  <c:v>0.59730538922155685</c:v>
                </c:pt>
                <c:pt idx="139">
                  <c:v>0.72205588822355282</c:v>
                </c:pt>
                <c:pt idx="140">
                  <c:v>0.31287425149700598</c:v>
                </c:pt>
                <c:pt idx="141">
                  <c:v>0.91666666666666663</c:v>
                </c:pt>
                <c:pt idx="142">
                  <c:v>0.45758483033932135</c:v>
                </c:pt>
                <c:pt idx="143">
                  <c:v>0.76696606786427135</c:v>
                </c:pt>
                <c:pt idx="144">
                  <c:v>0.53742514970059885</c:v>
                </c:pt>
                <c:pt idx="145">
                  <c:v>0.92664670658682624</c:v>
                </c:pt>
                <c:pt idx="146">
                  <c:v>0.29291417165668665</c:v>
                </c:pt>
                <c:pt idx="147">
                  <c:v>0.79690618762475041</c:v>
                </c:pt>
                <c:pt idx="148">
                  <c:v>0.61227544910179643</c:v>
                </c:pt>
                <c:pt idx="149">
                  <c:v>0.78692614770459068</c:v>
                </c:pt>
                <c:pt idx="150">
                  <c:v>0.32285429141716565</c:v>
                </c:pt>
                <c:pt idx="151">
                  <c:v>0.96656686626746502</c:v>
                </c:pt>
                <c:pt idx="152">
                  <c:v>0.57734530938123751</c:v>
                </c:pt>
                <c:pt idx="153">
                  <c:v>0.52744510978043913</c:v>
                </c:pt>
                <c:pt idx="154">
                  <c:v>0.63223552894211577</c:v>
                </c:pt>
                <c:pt idx="155">
                  <c:v>0.65718562874251485</c:v>
                </c:pt>
                <c:pt idx="156">
                  <c:v>0.7120758483033931</c:v>
                </c:pt>
                <c:pt idx="157">
                  <c:v>0.38772455089820362</c:v>
                </c:pt>
                <c:pt idx="158">
                  <c:v>0.1432135728542914</c:v>
                </c:pt>
                <c:pt idx="159">
                  <c:v>0.2380239520958084</c:v>
                </c:pt>
                <c:pt idx="160">
                  <c:v>0.26796407185628746</c:v>
                </c:pt>
                <c:pt idx="161">
                  <c:v>0.47754491017964074</c:v>
                </c:pt>
                <c:pt idx="162">
                  <c:v>0.35279441117764471</c:v>
                </c:pt>
                <c:pt idx="163">
                  <c:v>0.48253493013972054</c:v>
                </c:pt>
                <c:pt idx="164">
                  <c:v>0.17814371257485032</c:v>
                </c:pt>
                <c:pt idx="165">
                  <c:v>0.98652694610778435</c:v>
                </c:pt>
                <c:pt idx="166">
                  <c:v>0.30289421157684632</c:v>
                </c:pt>
                <c:pt idx="167">
                  <c:v>0.11327345309381237</c:v>
                </c:pt>
                <c:pt idx="168">
                  <c:v>0.21806387225548904</c:v>
                </c:pt>
                <c:pt idx="169">
                  <c:v>0.15319361277445109</c:v>
                </c:pt>
                <c:pt idx="170">
                  <c:v>0.5424151696606786</c:v>
                </c:pt>
                <c:pt idx="171">
                  <c:v>0.23303393213572854</c:v>
                </c:pt>
                <c:pt idx="172">
                  <c:v>4.3413173652694606E-2</c:v>
                </c:pt>
                <c:pt idx="173">
                  <c:v>0.87175648702594799</c:v>
                </c:pt>
                <c:pt idx="174">
                  <c:v>0.25798403193612773</c:v>
                </c:pt>
                <c:pt idx="175">
                  <c:v>0.39271457085828343</c:v>
                </c:pt>
                <c:pt idx="176">
                  <c:v>0.1282435129740519</c:v>
                </c:pt>
                <c:pt idx="177">
                  <c:v>0.9565868263473053</c:v>
                </c:pt>
                <c:pt idx="178">
                  <c:v>0.75698602794411174</c:v>
                </c:pt>
                <c:pt idx="179">
                  <c:v>0.84181636726546893</c:v>
                </c:pt>
                <c:pt idx="180">
                  <c:v>3.4930139720558877E-3</c:v>
                </c:pt>
                <c:pt idx="181">
                  <c:v>0.81187624750498999</c:v>
                </c:pt>
                <c:pt idx="182">
                  <c:v>0.21307385229540918</c:v>
                </c:pt>
                <c:pt idx="183">
                  <c:v>0.40768463073852296</c:v>
                </c:pt>
                <c:pt idx="184">
                  <c:v>0.4875249500998004</c:v>
                </c:pt>
                <c:pt idx="185">
                  <c:v>0.63722554890219563</c:v>
                </c:pt>
                <c:pt idx="186">
                  <c:v>0.69710578842315363</c:v>
                </c:pt>
                <c:pt idx="187">
                  <c:v>0.83682634730538918</c:v>
                </c:pt>
                <c:pt idx="188">
                  <c:v>7.8343313373253481E-2</c:v>
                </c:pt>
                <c:pt idx="189">
                  <c:v>8.8323353293413162E-2</c:v>
                </c:pt>
                <c:pt idx="190">
                  <c:v>0.27295409181636726</c:v>
                </c:pt>
                <c:pt idx="191">
                  <c:v>0.12325349301397205</c:v>
                </c:pt>
                <c:pt idx="192">
                  <c:v>0.74700598802395202</c:v>
                </c:pt>
                <c:pt idx="193">
                  <c:v>0.93662674650698596</c:v>
                </c:pt>
                <c:pt idx="194">
                  <c:v>3.8423153692614773E-2</c:v>
                </c:pt>
                <c:pt idx="195">
                  <c:v>0.20808383233532934</c:v>
                </c:pt>
                <c:pt idx="196">
                  <c:v>0.19311377245508982</c:v>
                </c:pt>
                <c:pt idx="197">
                  <c:v>0.26297405189620759</c:v>
                </c:pt>
                <c:pt idx="198">
                  <c:v>0.70708582834331335</c:v>
                </c:pt>
                <c:pt idx="199">
                  <c:v>0.97155688622754488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7.1'!$W$8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9"/>
          </c:marker>
          <c:xVal>
            <c:numRef>
              <c:f>'Ex 7.1'!$AC$10:$AC$18</c:f>
              <c:numCache>
                <c:formatCode>General</c:formatCode>
                <c:ptCount val="9"/>
                <c:pt idx="0">
                  <c:v>0.87772888883760025</c:v>
                </c:pt>
                <c:pt idx="1">
                  <c:v>1.3451643724807065</c:v>
                </c:pt>
                <c:pt idx="2">
                  <c:v>1.7565392029709981</c:v>
                </c:pt>
                <c:pt idx="3">
                  <c:v>2.1548127403005939</c:v>
                </c:pt>
                <c:pt idx="4">
                  <c:v>2.5634306562626152</c:v>
                </c:pt>
                <c:pt idx="5">
                  <c:v>3.0045485927850533</c:v>
                </c:pt>
                <c:pt idx="6">
                  <c:v>3.5094882030525891</c:v>
                </c:pt>
                <c:pt idx="7">
                  <c:v>4.1396207074333375</c:v>
                </c:pt>
                <c:pt idx="8">
                  <c:v>5.0751785409556378</c:v>
                </c:pt>
              </c:numCache>
            </c:numRef>
          </c:xVal>
          <c:yVal>
            <c:numRef>
              <c:f>'Ex 7.1'!$W$10:$W$18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031616"/>
        <c:axId val="348041984"/>
      </c:scatterChart>
      <c:valAx>
        <c:axId val="34803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>
            <c:manualLayout>
              <c:xMode val="edge"/>
              <c:yMode val="edge"/>
              <c:x val="0.47426849128828041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8041984"/>
        <c:crosses val="autoZero"/>
        <c:crossBetween val="midCat"/>
      </c:valAx>
      <c:valAx>
        <c:axId val="34804198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7.2304706837150439E-3"/>
              <c:y val="0.37336369583753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8031616"/>
        <c:crosses val="autoZero"/>
        <c:crossBetween val="midCat"/>
        <c:majorUnit val="0.1"/>
        <c:minorUnit val="0.1"/>
      </c:valAx>
    </c:plotArea>
    <c:plotVisOnly val="1"/>
    <c:dispBlanksAs val="gap"/>
    <c:showDLblsOverMax val="0"/>
  </c:chart>
  <c:txPr>
    <a:bodyPr/>
    <a:lstStyle/>
    <a:p>
      <a:pPr>
        <a:defRPr b="0"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Expected vs. Actual Counts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95384951881014"/>
          <c:y val="0.15006926217556163"/>
          <c:w val="0.64250437445319453"/>
          <c:h val="0.5701465441819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 7.1'!$AB$21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val>
            <c:numRef>
              <c:f>'Ex 7.1'!$AB$22:$AB$31</c:f>
              <c:numCache>
                <c:formatCode>General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'Ex 7.1'!$X$20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'Ex 7.1'!$W$22:$W$31</c:f>
              <c:numCache>
                <c:formatCode>General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numCache>
            </c:numRef>
          </c:cat>
          <c:val>
            <c:numRef>
              <c:f>'Ex 7.1'!$AC$22:$AC$31</c:f>
              <c:numCache>
                <c:formatCode>General</c:formatCode>
                <c:ptCount val="10"/>
                <c:pt idx="0">
                  <c:v>22</c:v>
                </c:pt>
                <c:pt idx="1">
                  <c:v>15</c:v>
                </c:pt>
                <c:pt idx="2">
                  <c:v>17</c:v>
                </c:pt>
                <c:pt idx="3">
                  <c:v>23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27</c:v>
                </c:pt>
                <c:pt idx="8">
                  <c:v>19</c:v>
                </c:pt>
                <c:pt idx="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32864"/>
        <c:axId val="348134784"/>
      </c:barChart>
      <c:catAx>
        <c:axId val="34813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value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48134784"/>
        <c:crosses val="autoZero"/>
        <c:auto val="1"/>
        <c:lblAlgn val="ctr"/>
        <c:lblOffset val="100"/>
        <c:noMultiLvlLbl val="0"/>
      </c:catAx>
      <c:valAx>
        <c:axId val="348134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13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56933508311469"/>
          <c:y val="0.39139545056867892"/>
          <c:w val="0.18543072280495906"/>
          <c:h val="0.1932018215037607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Goodness-of-Fit Test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830936893757846"/>
          <c:y val="0.17330461897391017"/>
          <c:w val="0.74255106698619266"/>
          <c:h val="0.55072167261143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7.1'!$AE$34</c:f>
              <c:strCache>
                <c:ptCount val="1"/>
                <c:pt idx="0">
                  <c:v>p-value</c:v>
                </c:pt>
              </c:strCache>
            </c:strRef>
          </c:tx>
          <c:marker>
            <c:symbol val="none"/>
          </c:marker>
          <c:xVal>
            <c:numRef>
              <c:f>'Ex 7.1'!$AD$35:$AD$55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 7.1'!$AE$35:$AE$55</c:f>
              <c:numCache>
                <c:formatCode>General</c:formatCode>
                <c:ptCount val="21"/>
                <c:pt idx="0">
                  <c:v>1</c:v>
                </c:pt>
                <c:pt idx="1">
                  <c:v>0.99482853651651548</c:v>
                </c:pt>
                <c:pt idx="2">
                  <c:v>0.95984036873010159</c:v>
                </c:pt>
                <c:pt idx="3">
                  <c:v>0.88500223164315062</c:v>
                </c:pt>
                <c:pt idx="4">
                  <c:v>0.77977740847571586</c:v>
                </c:pt>
                <c:pt idx="5">
                  <c:v>0.65996322969428256</c:v>
                </c:pt>
                <c:pt idx="6">
                  <c:v>0.53974935039555727</c:v>
                </c:pt>
                <c:pt idx="7">
                  <c:v>0.4288798575530548</c:v>
                </c:pt>
                <c:pt idx="8">
                  <c:v>0.33259390259930788</c:v>
                </c:pt>
                <c:pt idx="9">
                  <c:v>0.25265604649656376</c:v>
                </c:pt>
                <c:pt idx="10">
                  <c:v>0.18857346751345014</c:v>
                </c:pt>
                <c:pt idx="11">
                  <c:v>0.13861902087329542</c:v>
                </c:pt>
                <c:pt idx="12">
                  <c:v>0.10055886850835885</c:v>
                </c:pt>
                <c:pt idx="13">
                  <c:v>7.210839103392136E-2</c:v>
                </c:pt>
                <c:pt idx="14">
                  <c:v>5.1181353413065442E-2</c:v>
                </c:pt>
                <c:pt idx="15">
                  <c:v>3.5999404763428805E-2</c:v>
                </c:pt>
                <c:pt idx="16">
                  <c:v>2.5116360746852796E-2</c:v>
                </c:pt>
                <c:pt idx="17">
                  <c:v>1.7396182569124501E-2</c:v>
                </c:pt>
                <c:pt idx="18">
                  <c:v>1.1970002354029556E-2</c:v>
                </c:pt>
                <c:pt idx="19">
                  <c:v>8.1873409680615506E-3</c:v>
                </c:pt>
                <c:pt idx="20">
                  <c:v>5.5696830729455669E-3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7.1'!$X$20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diamond"/>
            <c:size val="9"/>
          </c:marker>
          <c:xVal>
            <c:numRef>
              <c:f>'Ex 7.1'!$AC$45</c:f>
              <c:numCache>
                <c:formatCode>General</c:formatCode>
                <c:ptCount val="1"/>
                <c:pt idx="0">
                  <c:v>8.8000000000000007</c:v>
                </c:pt>
              </c:numCache>
            </c:numRef>
          </c:xVal>
          <c:yVal>
            <c:numRef>
              <c:f>'Ex 7.1'!$AC$48</c:f>
              <c:numCache>
                <c:formatCode>General</c:formatCode>
                <c:ptCount val="1"/>
                <c:pt idx="0">
                  <c:v>0.26733602001737788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190208"/>
        <c:axId val="348192128"/>
      </c:scatterChart>
      <c:valAx>
        <c:axId val="34819020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chi-sqare statistic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192128"/>
        <c:crosses val="autoZero"/>
        <c:crossBetween val="midCat"/>
      </c:valAx>
      <c:valAx>
        <c:axId val="3481921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p-value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190208"/>
        <c:crosses val="autoZero"/>
        <c:crossBetween val="midCat"/>
        <c:majorUnit val="0.2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34699</xdr:colOff>
      <xdr:row>22</xdr:row>
      <xdr:rowOff>94799</xdr:rowOff>
    </xdr:from>
    <xdr:to>
      <xdr:col>17</xdr:col>
      <xdr:colOff>499610</xdr:colOff>
      <xdr:row>37</xdr:row>
      <xdr:rowOff>94796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33337</xdr:colOff>
      <xdr:row>6</xdr:row>
      <xdr:rowOff>66676</xdr:rowOff>
    </xdr:from>
    <xdr:to>
      <xdr:col>17</xdr:col>
      <xdr:colOff>498248</xdr:colOff>
      <xdr:row>21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</xdr:colOff>
      <xdr:row>38</xdr:row>
      <xdr:rowOff>47625</xdr:rowOff>
    </xdr:from>
    <xdr:to>
      <xdr:col>17</xdr:col>
      <xdr:colOff>512536</xdr:colOff>
      <xdr:row>53</xdr:row>
      <xdr:rowOff>47623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54</xdr:row>
      <xdr:rowOff>76200</xdr:rowOff>
    </xdr:from>
    <xdr:to>
      <xdr:col>17</xdr:col>
      <xdr:colOff>512536</xdr:colOff>
      <xdr:row>69</xdr:row>
      <xdr:rowOff>76198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83343</xdr:colOff>
      <xdr:row>3</xdr:row>
      <xdr:rowOff>11906</xdr:rowOff>
    </xdr:from>
    <xdr:to>
      <xdr:col>34</xdr:col>
      <xdr:colOff>548255</xdr:colOff>
      <xdr:row>18</xdr:row>
      <xdr:rowOff>11904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123825</xdr:colOff>
      <xdr:row>18</xdr:row>
      <xdr:rowOff>130968</xdr:rowOff>
    </xdr:from>
    <xdr:to>
      <xdr:col>36</xdr:col>
      <xdr:colOff>11907</xdr:colOff>
      <xdr:row>34</xdr:row>
      <xdr:rowOff>159543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92868</xdr:colOff>
      <xdr:row>35</xdr:row>
      <xdr:rowOff>159545</xdr:rowOff>
    </xdr:from>
    <xdr:to>
      <xdr:col>34</xdr:col>
      <xdr:colOff>547687</xdr:colOff>
      <xdr:row>49</xdr:row>
      <xdr:rowOff>121444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E%20510%20Lecture%206,%20Confidence%20Limits,%20Rev%202%20-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6.1"/>
      <sheetName val="Ex 6.2"/>
      <sheetName val="Ex 6.3"/>
    </sheetNames>
    <sheetDataSet>
      <sheetData sheetId="0" refreshError="1"/>
      <sheetData sheetId="1">
        <row r="19">
          <cell r="S19" t="str">
            <v>… or less</v>
          </cell>
        </row>
        <row r="20">
          <cell r="P20" t="str">
            <v>Fraction</v>
          </cell>
          <cell r="Q20" t="str">
            <v>Binomial</v>
          </cell>
          <cell r="R20" t="str">
            <v>Cum Frac</v>
          </cell>
          <cell r="S20" t="str">
            <v>Cum Bin</v>
          </cell>
          <cell r="T20" t="str">
            <v>… or more</v>
          </cell>
        </row>
        <row r="21">
          <cell r="O21">
            <v>0</v>
          </cell>
          <cell r="P21">
            <v>0.42</v>
          </cell>
          <cell r="Q21">
            <v>0.40128205404013906</v>
          </cell>
          <cell r="R21">
            <v>0.42</v>
          </cell>
          <cell r="S21">
            <v>0.40128205404013906</v>
          </cell>
          <cell r="T21">
            <v>1</v>
          </cell>
        </row>
        <row r="22">
          <cell r="O22">
            <v>0.1</v>
          </cell>
          <cell r="P22">
            <v>0.36</v>
          </cell>
          <cell r="Q22">
            <v>0.38365604000607656</v>
          </cell>
          <cell r="R22">
            <v>0.78</v>
          </cell>
          <cell r="S22">
            <v>0.78493809404621562</v>
          </cell>
          <cell r="T22">
            <v>0.59871794595986094</v>
          </cell>
        </row>
        <row r="23">
          <cell r="O23">
            <v>0.2</v>
          </cell>
          <cell r="P23">
            <v>0.19</v>
          </cell>
          <cell r="Q23">
            <v>0.16506190595378453</v>
          </cell>
          <cell r="R23">
            <v>0.97</v>
          </cell>
          <cell r="S23">
            <v>0.95000000000000018</v>
          </cell>
          <cell r="T23">
            <v>0.21506190595378441</v>
          </cell>
        </row>
        <row r="24">
          <cell r="O24">
            <v>0.3</v>
          </cell>
          <cell r="P24">
            <v>0.02</v>
          </cell>
          <cell r="Q24">
            <v>4.2083116056983366E-2</v>
          </cell>
          <cell r="R24">
            <v>0.99</v>
          </cell>
          <cell r="S24">
            <v>0.99208311605698352</v>
          </cell>
          <cell r="T24">
            <v>4.9999999999999899E-2</v>
          </cell>
        </row>
        <row r="25">
          <cell r="O25">
            <v>0.4</v>
          </cell>
          <cell r="P25">
            <v>0.01</v>
          </cell>
          <cell r="Q25">
            <v>7.0410631664744039E-3</v>
          </cell>
          <cell r="R25">
            <v>1</v>
          </cell>
          <cell r="S25">
            <v>0.99912417922345798</v>
          </cell>
          <cell r="T25">
            <v>7.9168839430165221E-3</v>
          </cell>
        </row>
        <row r="26">
          <cell r="O26">
            <v>0.5</v>
          </cell>
          <cell r="P26">
            <v>0</v>
          </cell>
          <cell r="Q26">
            <v>8.078147680968587E-4</v>
          </cell>
          <cell r="R26">
            <v>1</v>
          </cell>
          <cell r="S26">
            <v>0.99993199399155486</v>
          </cell>
          <cell r="T26">
            <v>8.7582077654211861E-4</v>
          </cell>
        </row>
        <row r="27">
          <cell r="O27">
            <v>0.6</v>
          </cell>
          <cell r="P27">
            <v>0</v>
          </cell>
          <cell r="Q27">
            <v>6.4361009059616693E-5</v>
          </cell>
          <cell r="R27">
            <v>1</v>
          </cell>
          <cell r="S27">
            <v>0.99999635500061446</v>
          </cell>
          <cell r="T27">
            <v>6.8006008445259871E-5</v>
          </cell>
        </row>
        <row r="28">
          <cell r="O28">
            <v>0.7</v>
          </cell>
          <cell r="P28">
            <v>0</v>
          </cell>
          <cell r="Q28">
            <v>3.5162285647787174E-6</v>
          </cell>
          <cell r="R28">
            <v>1</v>
          </cell>
          <cell r="S28">
            <v>0.99999987122917922</v>
          </cell>
          <cell r="T28">
            <v>3.6449993856431814E-6</v>
          </cell>
        </row>
        <row r="29">
          <cell r="O29">
            <v>0.8</v>
          </cell>
          <cell r="P29">
            <v>0</v>
          </cell>
          <cell r="Q29">
            <v>1.2606678208044636E-7</v>
          </cell>
          <cell r="R29">
            <v>1</v>
          </cell>
          <cell r="S29">
            <v>0.99999999729596134</v>
          </cell>
          <cell r="T29">
            <v>1.2877082086446387E-7</v>
          </cell>
        </row>
        <row r="30">
          <cell r="O30">
            <v>0.9</v>
          </cell>
          <cell r="P30">
            <v>0</v>
          </cell>
          <cell r="Q30">
            <v>2.6784309552256115E-9</v>
          </cell>
          <cell r="R30">
            <v>1</v>
          </cell>
          <cell r="S30">
            <v>0.99999999997439226</v>
          </cell>
          <cell r="T30">
            <v>2.7040387840174955E-9</v>
          </cell>
        </row>
        <row r="31">
          <cell r="O31">
            <v>1</v>
          </cell>
          <cell r="P31">
            <v>0</v>
          </cell>
          <cell r="Q31">
            <v>2.5607828791884082E-11</v>
          </cell>
          <cell r="R31">
            <v>1</v>
          </cell>
          <cell r="S31">
            <v>1</v>
          </cell>
          <cell r="T31">
            <v>2.5607828791884082E-11</v>
          </cell>
        </row>
        <row r="48">
          <cell r="Q48" t="str">
            <v>our expt</v>
          </cell>
        </row>
        <row r="49">
          <cell r="Q49">
            <v>0.3</v>
          </cell>
          <cell r="R49">
            <v>1</v>
          </cell>
        </row>
        <row r="50">
          <cell r="Q50">
            <v>0.3</v>
          </cell>
          <cell r="R50">
            <v>0</v>
          </cell>
        </row>
      </sheetData>
      <sheetData sheetId="2">
        <row r="9">
          <cell r="B9" t="str">
            <v>Confidence Limits</v>
          </cell>
          <cell r="E9" t="str">
            <v>Analytic</v>
          </cell>
        </row>
        <row r="10">
          <cell r="C10">
            <v>0.95</v>
          </cell>
          <cell r="D10">
            <v>3.9190304650132282</v>
          </cell>
          <cell r="E10">
            <v>3.7888160771926418</v>
          </cell>
        </row>
        <row r="11">
          <cell r="C11">
            <v>0.5</v>
          </cell>
          <cell r="D11">
            <v>2.9933569621661866</v>
          </cell>
          <cell r="E11">
            <v>2.9933569621661866</v>
          </cell>
        </row>
        <row r="12">
          <cell r="C12">
            <v>0.05</v>
          </cell>
          <cell r="D12">
            <v>2.4579012297435567</v>
          </cell>
          <cell r="E12">
            <v>2.3327070710959177</v>
          </cell>
        </row>
        <row r="23">
          <cell r="C23" t="str">
            <v>Lambda</v>
          </cell>
        </row>
        <row r="24">
          <cell r="B24">
            <v>0.95587649402390429</v>
          </cell>
          <cell r="C24">
            <v>3.9190304650132282</v>
          </cell>
        </row>
        <row r="25">
          <cell r="B25">
            <v>0.3283864541832669</v>
          </cell>
          <cell r="C25">
            <v>2.7672039402988098</v>
          </cell>
        </row>
        <row r="26">
          <cell r="B26">
            <v>0.90607569721115533</v>
          </cell>
          <cell r="C26">
            <v>3.693505146374803</v>
          </cell>
        </row>
        <row r="27">
          <cell r="B27">
            <v>0.82639442231075688</v>
          </cell>
          <cell r="C27">
            <v>3.6269924151145414</v>
          </cell>
        </row>
        <row r="28">
          <cell r="B28">
            <v>0.17898406374501991</v>
          </cell>
          <cell r="C28">
            <v>2.6426498300924246</v>
          </cell>
        </row>
        <row r="29">
          <cell r="B29">
            <v>0.65707171314741031</v>
          </cell>
          <cell r="C29">
            <v>3.1468285782231242</v>
          </cell>
        </row>
        <row r="30">
          <cell r="B30">
            <v>0.67699203187250989</v>
          </cell>
          <cell r="C30">
            <v>3.1650625487375068</v>
          </cell>
        </row>
        <row r="31">
          <cell r="B31">
            <v>8.9342629482071709E-2</v>
          </cell>
          <cell r="C31">
            <v>2.5599326823111528</v>
          </cell>
        </row>
        <row r="32">
          <cell r="B32">
            <v>0.10926294820717132</v>
          </cell>
          <cell r="C32">
            <v>2.5794708079699711</v>
          </cell>
        </row>
        <row r="33">
          <cell r="B33">
            <v>0.89611553784860554</v>
          </cell>
          <cell r="C33">
            <v>3.6891551881170352</v>
          </cell>
        </row>
        <row r="34">
          <cell r="B34">
            <v>0.57739043824701186</v>
          </cell>
          <cell r="C34">
            <v>3.0813633007682939</v>
          </cell>
        </row>
        <row r="35">
          <cell r="B35">
            <v>0.22878486055776889</v>
          </cell>
          <cell r="C35">
            <v>2.6912544559170319</v>
          </cell>
        </row>
        <row r="36">
          <cell r="B36">
            <v>0.6670318725099601</v>
          </cell>
          <cell r="C36">
            <v>3.1468532880894848</v>
          </cell>
        </row>
        <row r="37">
          <cell r="B37">
            <v>0.73675298804780875</v>
          </cell>
          <cell r="C37">
            <v>3.3878840396713086</v>
          </cell>
        </row>
        <row r="38">
          <cell r="B38">
            <v>0.62719123505976093</v>
          </cell>
          <cell r="C38">
            <v>3.1361239267620946</v>
          </cell>
        </row>
        <row r="39">
          <cell r="B39">
            <v>0.76663346613545813</v>
          </cell>
          <cell r="C39">
            <v>3.4565766223694894</v>
          </cell>
        </row>
        <row r="40">
          <cell r="B40">
            <v>9.9302788844621515E-2</v>
          </cell>
          <cell r="C40">
            <v>2.5754426535420203</v>
          </cell>
        </row>
        <row r="41">
          <cell r="B41">
            <v>0.35826693227091633</v>
          </cell>
          <cell r="C41">
            <v>2.8252977217147568</v>
          </cell>
        </row>
        <row r="42">
          <cell r="B42">
            <v>6.9422310756972111E-2</v>
          </cell>
          <cell r="C42">
            <v>2.4753228562209704</v>
          </cell>
        </row>
        <row r="43">
          <cell r="B43">
            <v>0.44790836653386451</v>
          </cell>
          <cell r="C43">
            <v>2.892874295547323</v>
          </cell>
        </row>
        <row r="44">
          <cell r="B44">
            <v>0.96583665338645408</v>
          </cell>
          <cell r="C44">
            <v>3.9868234915337974</v>
          </cell>
        </row>
        <row r="45">
          <cell r="B45">
            <v>0.40806772908366529</v>
          </cell>
          <cell r="C45">
            <v>2.857092889889175</v>
          </cell>
        </row>
        <row r="46">
          <cell r="B46">
            <v>0.47778884462151389</v>
          </cell>
          <cell r="C46">
            <v>2.9310385073901637</v>
          </cell>
        </row>
        <row r="47">
          <cell r="B47">
            <v>0.3184262948207171</v>
          </cell>
          <cell r="C47">
            <v>2.7434353934357651</v>
          </cell>
        </row>
        <row r="48">
          <cell r="B48">
            <v>0.29850597609561752</v>
          </cell>
          <cell r="C48">
            <v>2.7353221293555836</v>
          </cell>
        </row>
        <row r="49">
          <cell r="B49">
            <v>0.42798804780876493</v>
          </cell>
          <cell r="C49">
            <v>2.8627304885305977</v>
          </cell>
        </row>
        <row r="50">
          <cell r="B50">
            <v>0.87619521912350595</v>
          </cell>
          <cell r="C50">
            <v>3.666604538515716</v>
          </cell>
        </row>
        <row r="51">
          <cell r="B51">
            <v>3.9541832669322707E-2</v>
          </cell>
          <cell r="C51">
            <v>2.3339628889178483</v>
          </cell>
        </row>
        <row r="52">
          <cell r="B52">
            <v>0.63715139442231072</v>
          </cell>
          <cell r="C52">
            <v>3.1384248965925088</v>
          </cell>
        </row>
        <row r="53">
          <cell r="B53">
            <v>0.56743027888446207</v>
          </cell>
          <cell r="C53">
            <v>3.0700945404179292</v>
          </cell>
        </row>
        <row r="54">
          <cell r="B54">
            <v>0.3881474103585657</v>
          </cell>
          <cell r="C54">
            <v>2.8407184682064881</v>
          </cell>
        </row>
        <row r="55">
          <cell r="B55">
            <v>0.83635458167330667</v>
          </cell>
          <cell r="C55">
            <v>3.630096999188444</v>
          </cell>
        </row>
        <row r="56">
          <cell r="B56">
            <v>0.13914342629482071</v>
          </cell>
          <cell r="C56">
            <v>2.5995439540656635</v>
          </cell>
        </row>
        <row r="57">
          <cell r="B57">
            <v>7.9382470119521903E-2</v>
          </cell>
          <cell r="C57">
            <v>2.477242345827015</v>
          </cell>
        </row>
        <row r="58">
          <cell r="B58">
            <v>0.81643426294820709</v>
          </cell>
          <cell r="C58">
            <v>3.5887536110081353</v>
          </cell>
        </row>
        <row r="59">
          <cell r="B59">
            <v>0.15906374501992032</v>
          </cell>
          <cell r="C59">
            <v>2.6053810847394208</v>
          </cell>
        </row>
        <row r="60">
          <cell r="B60">
            <v>0.33834661354581669</v>
          </cell>
          <cell r="C60">
            <v>2.7986246501026186</v>
          </cell>
        </row>
        <row r="61">
          <cell r="B61">
            <v>0.19890438247011949</v>
          </cell>
          <cell r="C61">
            <v>2.6606470732122429</v>
          </cell>
        </row>
        <row r="62">
          <cell r="B62">
            <v>0.68695219123505968</v>
          </cell>
          <cell r="C62">
            <v>3.2137187729436212</v>
          </cell>
        </row>
        <row r="63">
          <cell r="B63">
            <v>9.6613545816733055E-3</v>
          </cell>
          <cell r="C63">
            <v>2.173906779459398</v>
          </cell>
        </row>
        <row r="64">
          <cell r="B64">
            <v>0.74671314741035855</v>
          </cell>
          <cell r="C64">
            <v>3.4416284542415267</v>
          </cell>
        </row>
        <row r="65">
          <cell r="B65">
            <v>0.61723107569721114</v>
          </cell>
          <cell r="C65">
            <v>3.1189805533399109</v>
          </cell>
        </row>
        <row r="66">
          <cell r="B66">
            <v>5.9462151394422305E-2</v>
          </cell>
          <cell r="C66">
            <v>2.4579012297435567</v>
          </cell>
        </row>
        <row r="67">
          <cell r="B67">
            <v>0.20886454183266931</v>
          </cell>
          <cell r="C67">
            <v>2.6657923360877742</v>
          </cell>
        </row>
        <row r="68">
          <cell r="B68">
            <v>0.26862549800796809</v>
          </cell>
          <cell r="C68">
            <v>2.7277614054263313</v>
          </cell>
        </row>
        <row r="69">
          <cell r="B69">
            <v>0.59731075697211156</v>
          </cell>
          <cell r="C69">
            <v>3.0931876243383987</v>
          </cell>
        </row>
        <row r="70">
          <cell r="B70">
            <v>0.2188247011952191</v>
          </cell>
          <cell r="C70">
            <v>2.6745204719560758</v>
          </cell>
        </row>
        <row r="71">
          <cell r="B71">
            <v>0.72679282868525896</v>
          </cell>
          <cell r="C71">
            <v>3.33140129862266</v>
          </cell>
        </row>
        <row r="72">
          <cell r="B72">
            <v>0.43794820717131472</v>
          </cell>
          <cell r="C72">
            <v>2.8808564245793935</v>
          </cell>
        </row>
        <row r="73">
          <cell r="B73">
            <v>0.70687250996015927</v>
          </cell>
          <cell r="C73">
            <v>3.2334692121787847</v>
          </cell>
        </row>
        <row r="74">
          <cell r="B74">
            <v>0.58735059760956165</v>
          </cell>
          <cell r="C74">
            <v>3.0817112487834328</v>
          </cell>
        </row>
        <row r="75">
          <cell r="B75">
            <v>0.34830677290836648</v>
          </cell>
          <cell r="C75">
            <v>2.8243858950603284</v>
          </cell>
        </row>
        <row r="76">
          <cell r="B76">
            <v>0.54750996015936249</v>
          </cell>
          <cell r="C76">
            <v>3.0557529163257686</v>
          </cell>
        </row>
        <row r="77">
          <cell r="B77">
            <v>0.2586653386454183</v>
          </cell>
          <cell r="C77">
            <v>2.726628340537621</v>
          </cell>
        </row>
        <row r="78">
          <cell r="B78">
            <v>0.41802788844621508</v>
          </cell>
          <cell r="C78">
            <v>2.8573883223154803</v>
          </cell>
        </row>
        <row r="79">
          <cell r="B79">
            <v>0.27858565737051788</v>
          </cell>
          <cell r="C79">
            <v>2.7328479287774332</v>
          </cell>
        </row>
        <row r="80">
          <cell r="B80">
            <v>0.85627490039840637</v>
          </cell>
          <cell r="C80">
            <v>3.6541394814000618</v>
          </cell>
        </row>
        <row r="81">
          <cell r="B81">
            <v>0.9459163346613545</v>
          </cell>
          <cell r="C81">
            <v>3.8039646901207256</v>
          </cell>
        </row>
        <row r="82">
          <cell r="B82">
            <v>0.50766932270916332</v>
          </cell>
          <cell r="C82">
            <v>2.9933569621661866</v>
          </cell>
        </row>
        <row r="83">
          <cell r="B83">
            <v>0.16902390438247009</v>
          </cell>
          <cell r="C83">
            <v>2.6301608717151024</v>
          </cell>
        </row>
        <row r="84">
          <cell r="B84">
            <v>0.60727091633466135</v>
          </cell>
          <cell r="C84">
            <v>3.0950122472925288</v>
          </cell>
        </row>
        <row r="85">
          <cell r="B85">
            <v>0.12918326693227092</v>
          </cell>
          <cell r="C85">
            <v>2.5936502283842513</v>
          </cell>
        </row>
        <row r="86">
          <cell r="B86">
            <v>0.5275896414342629</v>
          </cell>
          <cell r="C86">
            <v>3.0082743627384274</v>
          </cell>
        </row>
        <row r="87">
          <cell r="B87">
            <v>0.88615537848605574</v>
          </cell>
          <cell r="C87">
            <v>3.6785188071309225</v>
          </cell>
        </row>
        <row r="88">
          <cell r="B88">
            <v>0.36822709163346612</v>
          </cell>
          <cell r="C88">
            <v>2.8277428377071772</v>
          </cell>
        </row>
        <row r="89">
          <cell r="B89">
            <v>4.9501992031872506E-2</v>
          </cell>
          <cell r="C89">
            <v>2.364667882434512</v>
          </cell>
        </row>
        <row r="90">
          <cell r="B90">
            <v>0.48774900398406373</v>
          </cell>
          <cell r="C90">
            <v>2.9707960363420183</v>
          </cell>
        </row>
        <row r="91">
          <cell r="B91">
            <v>0.75667330677290834</v>
          </cell>
          <cell r="C91">
            <v>3.4539741506960371</v>
          </cell>
        </row>
        <row r="92">
          <cell r="B92">
            <v>0.79651394422310751</v>
          </cell>
          <cell r="C92">
            <v>3.5317600997230962</v>
          </cell>
        </row>
        <row r="93">
          <cell r="B93">
            <v>0.37818725099601591</v>
          </cell>
          <cell r="C93">
            <v>2.8373139394099707</v>
          </cell>
        </row>
        <row r="94">
          <cell r="B94">
            <v>0.1491035856573705</v>
          </cell>
          <cell r="C94">
            <v>2.6011461409750538</v>
          </cell>
        </row>
        <row r="95">
          <cell r="B95">
            <v>0.84631474103585647</v>
          </cell>
          <cell r="C95">
            <v>3.6516531947466029</v>
          </cell>
        </row>
        <row r="96">
          <cell r="B96">
            <v>0.11922310756972111</v>
          </cell>
          <cell r="C96">
            <v>2.5806597222783583</v>
          </cell>
        </row>
        <row r="97">
          <cell r="B97">
            <v>0.55747011952191228</v>
          </cell>
          <cell r="C97">
            <v>3.0602630430389888</v>
          </cell>
        </row>
        <row r="98">
          <cell r="B98">
            <v>0.64711155378486052</v>
          </cell>
          <cell r="C98">
            <v>3.1446288208230682</v>
          </cell>
        </row>
        <row r="99">
          <cell r="B99">
            <v>0.53754980079681269</v>
          </cell>
          <cell r="C99">
            <v>3.0297476495412257</v>
          </cell>
        </row>
        <row r="100">
          <cell r="B100">
            <v>0.51762948207171311</v>
          </cell>
          <cell r="C100">
            <v>3.0071085733364677</v>
          </cell>
        </row>
        <row r="101">
          <cell r="B101">
            <v>0.2487051792828685</v>
          </cell>
          <cell r="C101">
            <v>2.7208571094036818</v>
          </cell>
        </row>
        <row r="102">
          <cell r="B102">
            <v>0.99571713147410357</v>
          </cell>
          <cell r="C102">
            <v>4.6853614337363174</v>
          </cell>
        </row>
        <row r="103">
          <cell r="B103">
            <v>0.28854581673306773</v>
          </cell>
          <cell r="C103">
            <v>2.7345952573071424</v>
          </cell>
        </row>
        <row r="104">
          <cell r="B104">
            <v>0.78655378486055771</v>
          </cell>
          <cell r="C104">
            <v>3.5258909925572848</v>
          </cell>
        </row>
        <row r="105">
          <cell r="B105">
            <v>0.71683266932270906</v>
          </cell>
          <cell r="C105">
            <v>3.2969090005133297</v>
          </cell>
        </row>
        <row r="106">
          <cell r="B106">
            <v>0.77659362549800792</v>
          </cell>
          <cell r="C106">
            <v>3.4942710915016524</v>
          </cell>
        </row>
        <row r="107">
          <cell r="B107">
            <v>0.49770916334661353</v>
          </cell>
          <cell r="C107">
            <v>2.9833429353854433</v>
          </cell>
        </row>
        <row r="108">
          <cell r="B108">
            <v>0.46782868525896409</v>
          </cell>
          <cell r="C108">
            <v>2.8987122820501452</v>
          </cell>
        </row>
        <row r="109">
          <cell r="B109">
            <v>2.9581673306772908E-2</v>
          </cell>
          <cell r="C109">
            <v>2.2829261105247514</v>
          </cell>
        </row>
        <row r="110">
          <cell r="B110">
            <v>0.91603585657370512</v>
          </cell>
          <cell r="C110">
            <v>3.6971644978518579</v>
          </cell>
        </row>
        <row r="111">
          <cell r="B111">
            <v>0.92599601593625491</v>
          </cell>
          <cell r="C111">
            <v>3.69986972593381</v>
          </cell>
        </row>
        <row r="112">
          <cell r="B112">
            <v>0.1889442231075697</v>
          </cell>
          <cell r="C112">
            <v>2.6449262967506706</v>
          </cell>
        </row>
        <row r="113">
          <cell r="B113">
            <v>0.86623505976095616</v>
          </cell>
          <cell r="C113">
            <v>3.6595553326175123</v>
          </cell>
        </row>
        <row r="114">
          <cell r="B114">
            <v>0.8064741035856573</v>
          </cell>
          <cell r="C114">
            <v>3.5734682297362226</v>
          </cell>
        </row>
        <row r="115">
          <cell r="B115">
            <v>0.30846613545816731</v>
          </cell>
          <cell r="C115">
            <v>2.7363335633166574</v>
          </cell>
        </row>
        <row r="116">
          <cell r="B116">
            <v>0.3981075697211155</v>
          </cell>
          <cell r="C116">
            <v>2.8443441997546453</v>
          </cell>
        </row>
        <row r="117">
          <cell r="B117">
            <v>0.23874501992031871</v>
          </cell>
          <cell r="C117">
            <v>2.7192363904992281</v>
          </cell>
        </row>
        <row r="118">
          <cell r="B118">
            <v>0.98575697211155366</v>
          </cell>
          <cell r="C118">
            <v>4.0920780391264024</v>
          </cell>
        </row>
        <row r="119">
          <cell r="B119">
            <v>0.4578685258964143</v>
          </cell>
          <cell r="C119">
            <v>2.8946887364415184</v>
          </cell>
        </row>
        <row r="120">
          <cell r="B120">
            <v>0.69691235059760948</v>
          </cell>
          <cell r="C120">
            <v>3.2257470050361308</v>
          </cell>
        </row>
        <row r="121">
          <cell r="B121">
            <v>0.97579681274900387</v>
          </cell>
          <cell r="C121">
            <v>3.9891300192685364</v>
          </cell>
        </row>
        <row r="122">
          <cell r="B122">
            <v>0.9359561752988047</v>
          </cell>
          <cell r="C122">
            <v>3.7450960529055317</v>
          </cell>
        </row>
        <row r="123">
          <cell r="B123">
            <v>1.9621513944223106E-2</v>
          </cell>
          <cell r="C123">
            <v>2.2448652432036167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08"/>
  <sheetViews>
    <sheetView tabSelected="1" topLeftCell="M3" zoomScale="90" zoomScaleNormal="90" workbookViewId="0">
      <selection activeCell="W18" sqref="W18"/>
    </sheetView>
  </sheetViews>
  <sheetFormatPr defaultRowHeight="12.75" x14ac:dyDescent="0.2"/>
  <cols>
    <col min="1" max="1" width="2.85546875" style="2" customWidth="1"/>
    <col min="2" max="2" width="11.42578125" style="2" customWidth="1"/>
    <col min="3" max="4" width="10" style="2" customWidth="1"/>
    <col min="5" max="5" width="11" style="2" customWidth="1"/>
    <col min="6" max="6" width="2.7109375" style="2" customWidth="1"/>
    <col min="7" max="18" width="9.140625" style="2"/>
    <col min="19" max="19" width="11.7109375" style="2" customWidth="1"/>
    <col min="20" max="20" width="10.85546875" style="2" customWidth="1"/>
    <col min="21" max="21" width="9.140625" style="2"/>
    <col min="22" max="22" width="2.85546875" style="2" customWidth="1"/>
    <col min="23" max="16384" width="9.140625" style="2"/>
  </cols>
  <sheetData>
    <row r="1" spans="2:29" ht="15.75" x14ac:dyDescent="0.25">
      <c r="B1" s="1" t="s">
        <v>3</v>
      </c>
    </row>
    <row r="2" spans="2:29" x14ac:dyDescent="0.2">
      <c r="B2" s="2" t="s">
        <v>37</v>
      </c>
    </row>
    <row r="3" spans="2:29" x14ac:dyDescent="0.2">
      <c r="W3" s="2" t="s">
        <v>3</v>
      </c>
    </row>
    <row r="4" spans="2:29" x14ac:dyDescent="0.2">
      <c r="C4" s="5" t="s">
        <v>1</v>
      </c>
      <c r="D4" s="5" t="s">
        <v>2</v>
      </c>
      <c r="E4" s="5" t="s">
        <v>1</v>
      </c>
      <c r="F4" s="6"/>
      <c r="W4" s="5" t="s">
        <v>8</v>
      </c>
    </row>
    <row r="5" spans="2:29" x14ac:dyDescent="0.2">
      <c r="C5" s="9">
        <v>4</v>
      </c>
      <c r="D5" s="9">
        <v>3</v>
      </c>
      <c r="E5" s="9">
        <v>0.5</v>
      </c>
      <c r="F5" s="7"/>
      <c r="W5" s="9">
        <v>2</v>
      </c>
      <c r="Y5" s="11" t="s">
        <v>38</v>
      </c>
      <c r="Z5" s="11" t="s">
        <v>4</v>
      </c>
      <c r="AA5" s="11" t="s">
        <v>38</v>
      </c>
    </row>
    <row r="6" spans="2:29" x14ac:dyDescent="0.2">
      <c r="B6" s="5" t="s">
        <v>5</v>
      </c>
      <c r="C6" s="5" t="s">
        <v>6</v>
      </c>
      <c r="D6" s="5" t="s">
        <v>7</v>
      </c>
      <c r="E6" s="5" t="s">
        <v>6</v>
      </c>
      <c r="F6" s="6"/>
      <c r="G6" s="5" t="s">
        <v>8</v>
      </c>
      <c r="W6" s="4" t="s">
        <v>9</v>
      </c>
      <c r="X6" s="4" t="s">
        <v>10</v>
      </c>
      <c r="Y6" s="2">
        <f ca="1">U25</f>
        <v>2.7659354047030718</v>
      </c>
      <c r="Z6" s="2">
        <f ca="1">T41</f>
        <v>3.1577611811640742</v>
      </c>
      <c r="AA6" s="2">
        <f ca="1">U56</f>
        <v>0.82447111756947311</v>
      </c>
    </row>
    <row r="7" spans="2:29" x14ac:dyDescent="0.2">
      <c r="B7" s="9">
        <v>3</v>
      </c>
      <c r="C7" s="9">
        <v>1</v>
      </c>
      <c r="D7" s="9">
        <v>2</v>
      </c>
      <c r="E7" s="9">
        <v>2</v>
      </c>
      <c r="F7" s="7"/>
      <c r="G7" s="9">
        <v>2</v>
      </c>
      <c r="H7" s="2" t="s">
        <v>11</v>
      </c>
      <c r="W7" s="2">
        <f ca="1">COUNT($G$9:$G$10002)/10</f>
        <v>20</v>
      </c>
      <c r="X7" s="2">
        <f ca="1">U10</f>
        <v>0.36154134268632776</v>
      </c>
      <c r="Y7" s="2">
        <f ca="1">U26</f>
        <v>1.4706137260746581</v>
      </c>
      <c r="Z7" s="2">
        <f ca="1">T40</f>
        <v>1.7577138688349849</v>
      </c>
      <c r="AA7" s="2">
        <f ca="1">U57</f>
        <v>0.71103358935693761</v>
      </c>
    </row>
    <row r="8" spans="2:29" x14ac:dyDescent="0.2">
      <c r="B8" s="4" t="s">
        <v>12</v>
      </c>
      <c r="C8" s="4" t="s">
        <v>13</v>
      </c>
      <c r="D8" s="4" t="s">
        <v>14</v>
      </c>
      <c r="E8" s="4" t="s">
        <v>15</v>
      </c>
      <c r="F8" s="7"/>
      <c r="G8" s="5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  <c r="S8" s="4" t="s">
        <v>22</v>
      </c>
      <c r="T8" s="4" t="s">
        <v>23</v>
      </c>
      <c r="U8" s="4" t="s">
        <v>24</v>
      </c>
      <c r="W8" s="4" t="s">
        <v>17</v>
      </c>
      <c r="X8" s="4" t="s">
        <v>25</v>
      </c>
      <c r="Y8" s="4" t="s">
        <v>26</v>
      </c>
      <c r="Z8" s="4" t="s">
        <v>14</v>
      </c>
      <c r="AA8" s="4" t="s">
        <v>27</v>
      </c>
      <c r="AC8" s="4" t="s">
        <v>0</v>
      </c>
    </row>
    <row r="9" spans="2:29" x14ac:dyDescent="0.2">
      <c r="B9" s="2">
        <f ca="1" xml:space="preserve"> -LN(RAND())/$B$7</f>
        <v>1.5486393589216467</v>
      </c>
      <c r="C9" s="2">
        <f ca="1">NORMSINV(RAND())*$C$7+$C$5</f>
        <v>3.082781691147725</v>
      </c>
      <c r="D9" s="2">
        <f t="shared" ref="D9:D72" ca="1" si="0" xml:space="preserve"> $D$5*(-LN(1-RAND()))^(1/$D$7)</f>
        <v>2.8707066550788252</v>
      </c>
      <c r="E9" s="2">
        <f ca="1">EXP(NORMSINV(RAND())*$E$7+$E$5)</f>
        <v>10.152330008756858</v>
      </c>
      <c r="G9" s="2">
        <f ca="1">OFFSET(B9:E9,0,$G$7,1,1)</f>
        <v>2.8707066550788252</v>
      </c>
      <c r="H9" s="2">
        <f t="shared" ref="H9:H72" ca="1" si="1">(RANK(G9,$G$9:$G$208,1)-0.3)/((COUNT($G$9:$G$208)+0.4))</f>
        <v>0.54740518962075846</v>
      </c>
      <c r="I9" s="2">
        <f t="shared" ref="I9:I72" ca="1" si="2">NORMSINV(H9)</f>
        <v>0.11910821713417175</v>
      </c>
      <c r="J9" s="2">
        <f t="shared" ref="J9:J72" ca="1" si="3" xml:space="preserve"> -LN(1-H9)</f>
        <v>0.79275801208961871</v>
      </c>
      <c r="K9" s="2">
        <f t="shared" ref="K9:K72" ca="1" si="4">LN(G9)</f>
        <v>1.0545582207458652</v>
      </c>
      <c r="L9" s="2">
        <f t="shared" ref="L9:L72" ca="1" si="5">LN( -LN(1-H9))</f>
        <v>-0.23223725891072408</v>
      </c>
      <c r="W9" s="2">
        <v>0</v>
      </c>
    </row>
    <row r="10" spans="2:29" x14ac:dyDescent="0.2">
      <c r="B10" s="2">
        <f t="shared" ref="B10:B73" ca="1" si="6" xml:space="preserve"> -LN(RAND())/$B$7</f>
        <v>0.22379441597695904</v>
      </c>
      <c r="C10" s="2">
        <f t="shared" ref="C10:C73" ca="1" si="7">NORMSINV(RAND())*$C$7+$C$5</f>
        <v>3.6495481740004694</v>
      </c>
      <c r="D10" s="2">
        <f t="shared" ca="1" si="0"/>
        <v>4.2278507395844338</v>
      </c>
      <c r="E10" s="2">
        <f t="shared" ref="E10:E73" ca="1" si="8">EXP(NORMSINV(RAND())*$E$7+$E$5)</f>
        <v>3.6055119051345628</v>
      </c>
      <c r="G10" s="2">
        <f t="shared" ref="G10:G73" ca="1" si="9">OFFSET(B10:E10,0,$G$7,1,1)</f>
        <v>4.2278507395844338</v>
      </c>
      <c r="H10" s="2">
        <f t="shared" ca="1" si="1"/>
        <v>0.8468063872255488</v>
      </c>
      <c r="I10" s="2">
        <f t="shared" ca="1" si="2"/>
        <v>1.0228321261036524</v>
      </c>
      <c r="J10" s="2">
        <f t="shared" ca="1" si="3"/>
        <v>1.8760527146175576</v>
      </c>
      <c r="K10" s="2">
        <f t="shared" ca="1" si="4"/>
        <v>1.4416937645429282</v>
      </c>
      <c r="L10" s="2">
        <f t="shared" ca="1" si="5"/>
        <v>0.62916994966556006</v>
      </c>
      <c r="S10" s="5" t="s">
        <v>5</v>
      </c>
      <c r="T10" s="7">
        <f ca="1">SLOPE(J9:J208,G9:G208)</f>
        <v>0.6265358735809341</v>
      </c>
      <c r="U10" s="8">
        <f ca="1">COUNT($G$9:$G$208) / SUM($G$9:$G$208)</f>
        <v>0.36154134268632776</v>
      </c>
      <c r="W10" s="2">
        <v>0.1</v>
      </c>
      <c r="X10" s="8">
        <f ca="1" xml:space="preserve"> -LN(1-W10)/$X$7</f>
        <v>0.29142038051575408</v>
      </c>
      <c r="Y10" s="8">
        <f ca="1">NORMINV(W10, $Y$6, $Y$7)</f>
        <v>0.88126808174071525</v>
      </c>
      <c r="Z10" s="8">
        <f ca="1">$Z$6*((-LN(1-W10))^(1/$Z$7))</f>
        <v>0.87772888883760025</v>
      </c>
      <c r="AA10" s="8">
        <f ca="1">EXP(NORMINV(W10, $AA$6, $AA$7))</f>
        <v>0.91690162465707659</v>
      </c>
      <c r="AC10" s="2">
        <f t="shared" ref="AC10:AC18" ca="1" si="10">OFFSET(X10:AA10,0,$W$5,1,1)</f>
        <v>0.87772888883760025</v>
      </c>
    </row>
    <row r="11" spans="2:29" x14ac:dyDescent="0.2">
      <c r="B11" s="2">
        <f t="shared" ca="1" si="6"/>
        <v>0.35656019804039357</v>
      </c>
      <c r="C11" s="2">
        <f t="shared" ca="1" si="7"/>
        <v>5.3795738514940306</v>
      </c>
      <c r="D11" s="2">
        <f t="shared" ca="1" si="0"/>
        <v>1.1383443467883252</v>
      </c>
      <c r="E11" s="2">
        <f t="shared" ca="1" si="8"/>
        <v>0.67940123926283746</v>
      </c>
      <c r="G11" s="2">
        <f t="shared" ca="1" si="9"/>
        <v>1.1383443467883252</v>
      </c>
      <c r="H11" s="2">
        <f t="shared" ca="1" si="1"/>
        <v>0.16317365269461079</v>
      </c>
      <c r="I11" s="2">
        <f t="shared" ca="1" si="2"/>
        <v>-0.98149782715935407</v>
      </c>
      <c r="J11" s="2">
        <f t="shared" ca="1" si="3"/>
        <v>0.17813870038154661</v>
      </c>
      <c r="K11" s="2">
        <f t="shared" ca="1" si="4"/>
        <v>0.12957487937811155</v>
      </c>
      <c r="L11" s="2">
        <f t="shared" ca="1" si="5"/>
        <v>-1.7251928164942669</v>
      </c>
      <c r="W11" s="2">
        <v>0.2</v>
      </c>
      <c r="X11" s="8">
        <f t="shared" ref="X11:X18" ca="1" si="11" xml:space="preserve"> -LN(1-W11)/$X$7</f>
        <v>0.61720064891114934</v>
      </c>
      <c r="Y11" s="8">
        <f t="shared" ref="Y11:Y18" ca="1" si="12">NORMINV(W11, $Y$6, $Y$7)</f>
        <v>1.5282356664548578</v>
      </c>
      <c r="Z11" s="8">
        <f t="shared" ref="Z11:Z18" ca="1" si="13">$Z$6*((-LN(1-W11))^(1/$Z$7))</f>
        <v>1.3451643724807065</v>
      </c>
      <c r="AA11" s="8">
        <f t="shared" ref="AA11:AA18" ca="1" si="14">EXP(NORMINV(W11, $AA$6, $AA$7))</f>
        <v>1.2536385349066772</v>
      </c>
      <c r="AC11" s="2">
        <f t="shared" ca="1" si="10"/>
        <v>1.3451643724807065</v>
      </c>
    </row>
    <row r="12" spans="2:29" x14ac:dyDescent="0.2">
      <c r="B12" s="2">
        <f t="shared" ca="1" si="6"/>
        <v>3.3232033249735054E-3</v>
      </c>
      <c r="C12" s="2">
        <f t="shared" ca="1" si="7"/>
        <v>5.8479074625716301</v>
      </c>
      <c r="D12" s="2">
        <f t="shared" ca="1" si="0"/>
        <v>3.4897336035240007</v>
      </c>
      <c r="E12" s="2">
        <f t="shared" ca="1" si="8"/>
        <v>0.13104069537556284</v>
      </c>
      <c r="G12" s="2">
        <f t="shared" ca="1" si="9"/>
        <v>3.4897336035240007</v>
      </c>
      <c r="H12" s="2">
        <f t="shared" ca="1" si="1"/>
        <v>0.6871257485029939</v>
      </c>
      <c r="I12" s="2">
        <f t="shared" ca="1" si="2"/>
        <v>0.48771954888450414</v>
      </c>
      <c r="J12" s="2">
        <f t="shared" ca="1" si="3"/>
        <v>1.1619539215718344</v>
      </c>
      <c r="K12" s="2">
        <f t="shared" ca="1" si="4"/>
        <v>1.2498254019324675</v>
      </c>
      <c r="L12" s="2">
        <f t="shared" ca="1" si="5"/>
        <v>0.15010300323023906</v>
      </c>
      <c r="S12" s="2" t="s">
        <v>28</v>
      </c>
      <c r="W12" s="2">
        <v>0.3</v>
      </c>
      <c r="X12" s="8">
        <f t="shared" ca="1" si="11"/>
        <v>0.98653985541062339</v>
      </c>
      <c r="Y12" s="8">
        <f t="shared" ca="1" si="12"/>
        <v>1.9947448127540386</v>
      </c>
      <c r="Z12" s="8">
        <f t="shared" ca="1" si="13"/>
        <v>1.7565392029709981</v>
      </c>
      <c r="AA12" s="8">
        <f t="shared" ca="1" si="14"/>
        <v>1.5708309372677354</v>
      </c>
      <c r="AC12" s="2">
        <f t="shared" ca="1" si="10"/>
        <v>1.7565392029709981</v>
      </c>
    </row>
    <row r="13" spans="2:29" x14ac:dyDescent="0.2">
      <c r="B13" s="2">
        <f t="shared" ca="1" si="6"/>
        <v>0.23186106107882606</v>
      </c>
      <c r="C13" s="2">
        <f t="shared" ca="1" si="7"/>
        <v>4.3652490623755593</v>
      </c>
      <c r="D13" s="2">
        <f t="shared" ca="1" si="0"/>
        <v>3.8795270460347577</v>
      </c>
      <c r="E13" s="2">
        <f t="shared" ca="1" si="8"/>
        <v>0.10466635829019599</v>
      </c>
      <c r="G13" s="2">
        <f t="shared" ca="1" si="9"/>
        <v>3.8795270460347577</v>
      </c>
      <c r="H13" s="2">
        <f t="shared" ca="1" si="1"/>
        <v>0.77694610778443107</v>
      </c>
      <c r="I13" s="2">
        <f t="shared" ca="1" si="2"/>
        <v>0.76191994645949412</v>
      </c>
      <c r="J13" s="2">
        <f t="shared" ca="1" si="3"/>
        <v>1.5003418675911864</v>
      </c>
      <c r="K13" s="2">
        <f t="shared" ca="1" si="4"/>
        <v>1.3557132508534733</v>
      </c>
      <c r="L13" s="2">
        <f t="shared" ca="1" si="5"/>
        <v>0.40569299386768976</v>
      </c>
      <c r="S13" s="2">
        <f ca="1">T13/$U$10</f>
        <v>16.595612428218431</v>
      </c>
      <c r="T13" s="2">
        <v>6</v>
      </c>
      <c r="W13" s="2">
        <v>0.4</v>
      </c>
      <c r="X13" s="8">
        <f t="shared" ca="1" si="11"/>
        <v>1.4129106784038847</v>
      </c>
      <c r="Y13" s="8">
        <f t="shared" ca="1" si="12"/>
        <v>2.3933596773703125</v>
      </c>
      <c r="Z13" s="8">
        <f t="shared" ca="1" si="13"/>
        <v>2.1548127403005939</v>
      </c>
      <c r="AA13" s="8">
        <f t="shared" ca="1" si="14"/>
        <v>1.9047158121446119</v>
      </c>
      <c r="AC13" s="2">
        <f t="shared" ca="1" si="10"/>
        <v>2.1548127403005939</v>
      </c>
    </row>
    <row r="14" spans="2:29" x14ac:dyDescent="0.2">
      <c r="B14" s="2">
        <f t="shared" ca="1" si="6"/>
        <v>0.46162617029202035</v>
      </c>
      <c r="C14" s="2">
        <f t="shared" ca="1" si="7"/>
        <v>3.1781585412789957</v>
      </c>
      <c r="D14" s="2">
        <f t="shared" ca="1" si="0"/>
        <v>0.54987899151785513</v>
      </c>
      <c r="E14" s="2">
        <f t="shared" ca="1" si="8"/>
        <v>2.7733245012921541</v>
      </c>
      <c r="G14" s="2">
        <f t="shared" ca="1" si="9"/>
        <v>0.54987899151785513</v>
      </c>
      <c r="H14" s="2">
        <f t="shared" ca="1" si="1"/>
        <v>5.3393213572854287E-2</v>
      </c>
      <c r="I14" s="2">
        <f t="shared" ca="1" si="2"/>
        <v>-1.6128070814723279</v>
      </c>
      <c r="J14" s="2">
        <f t="shared" ca="1" si="3"/>
        <v>5.4871492269741237E-2</v>
      </c>
      <c r="K14" s="2">
        <f t="shared" ca="1" si="4"/>
        <v>-0.59805704038464569</v>
      </c>
      <c r="L14" s="2">
        <f t="shared" ca="1" si="5"/>
        <v>-2.9027613318214156</v>
      </c>
      <c r="S14" s="2">
        <v>0</v>
      </c>
      <c r="T14" s="2">
        <v>0</v>
      </c>
      <c r="W14" s="2">
        <v>0.5</v>
      </c>
      <c r="X14" s="8">
        <f t="shared" ca="1" si="11"/>
        <v>1.9172003273808655</v>
      </c>
      <c r="Y14" s="8">
        <f t="shared" ca="1" si="12"/>
        <v>2.7659354047030718</v>
      </c>
      <c r="Z14" s="8">
        <f t="shared" ca="1" si="13"/>
        <v>2.5634306562626152</v>
      </c>
      <c r="AA14" s="8">
        <f t="shared" ca="1" si="14"/>
        <v>2.2806742377677023</v>
      </c>
      <c r="AC14" s="2">
        <f t="shared" ca="1" si="10"/>
        <v>2.5634306562626152</v>
      </c>
    </row>
    <row r="15" spans="2:29" x14ac:dyDescent="0.2">
      <c r="B15" s="2">
        <f t="shared" ca="1" si="6"/>
        <v>1.1713600097714465</v>
      </c>
      <c r="C15" s="2">
        <f t="shared" ca="1" si="7"/>
        <v>4.0867473150620954</v>
      </c>
      <c r="D15" s="2">
        <f t="shared" ca="1" si="0"/>
        <v>1.5014903616625039</v>
      </c>
      <c r="E15" s="2">
        <f t="shared" ca="1" si="8"/>
        <v>1.0186644675078889</v>
      </c>
      <c r="G15" s="2">
        <f t="shared" ca="1" si="9"/>
        <v>1.5014903616625039</v>
      </c>
      <c r="H15" s="2">
        <f t="shared" ca="1" si="1"/>
        <v>0.22305389221556887</v>
      </c>
      <c r="I15" s="2">
        <f t="shared" ca="1" si="2"/>
        <v>-0.76191994645949512</v>
      </c>
      <c r="J15" s="2">
        <f t="shared" ca="1" si="3"/>
        <v>0.25238429037075716</v>
      </c>
      <c r="K15" s="2">
        <f t="shared" ca="1" si="4"/>
        <v>0.40645818928145361</v>
      </c>
      <c r="L15" s="2">
        <f t="shared" ca="1" si="5"/>
        <v>-1.3768023912554699</v>
      </c>
      <c r="W15" s="2">
        <v>0.6</v>
      </c>
      <c r="X15" s="8">
        <f t="shared" ca="1" si="11"/>
        <v>2.534400976292015</v>
      </c>
      <c r="Y15" s="8">
        <f t="shared" ca="1" si="12"/>
        <v>3.138511132035831</v>
      </c>
      <c r="Z15" s="8">
        <f t="shared" ca="1" si="13"/>
        <v>3.0045485927850533</v>
      </c>
      <c r="AA15" s="8">
        <f t="shared" ca="1" si="14"/>
        <v>2.7308404464604599</v>
      </c>
      <c r="AC15" s="2">
        <f t="shared" ca="1" si="10"/>
        <v>3.0045485927850533</v>
      </c>
    </row>
    <row r="16" spans="2:29" x14ac:dyDescent="0.2">
      <c r="B16" s="2">
        <f t="shared" ca="1" si="6"/>
        <v>0.50616452323966488</v>
      </c>
      <c r="C16" s="2">
        <f t="shared" ca="1" si="7"/>
        <v>4.6395220745012757</v>
      </c>
      <c r="D16" s="2">
        <f t="shared" ca="1" si="0"/>
        <v>3.4461564217482747</v>
      </c>
      <c r="E16" s="2">
        <f t="shared" ca="1" si="8"/>
        <v>0.30851622799639433</v>
      </c>
      <c r="G16" s="2">
        <f t="shared" ca="1" si="9"/>
        <v>3.4461564217482747</v>
      </c>
      <c r="H16" s="2">
        <f t="shared" ca="1" si="1"/>
        <v>0.68213572854291404</v>
      </c>
      <c r="I16" s="2">
        <f t="shared" ca="1" si="2"/>
        <v>0.47367940352453713</v>
      </c>
      <c r="J16" s="2">
        <f t="shared" ca="1" si="3"/>
        <v>1.1461308066325917</v>
      </c>
      <c r="K16" s="2">
        <f t="shared" ca="1" si="4"/>
        <v>1.2372595293414352</v>
      </c>
      <c r="L16" s="2">
        <f t="shared" ca="1" si="5"/>
        <v>0.13639175369211157</v>
      </c>
      <c r="W16" s="2">
        <v>0.7</v>
      </c>
      <c r="X16" s="8">
        <f t="shared" ca="1" si="11"/>
        <v>3.3301110057847501</v>
      </c>
      <c r="Y16" s="8">
        <f t="shared" ca="1" si="12"/>
        <v>3.5371259966521045</v>
      </c>
      <c r="Z16" s="8">
        <f t="shared" ca="1" si="13"/>
        <v>3.5094882030525891</v>
      </c>
      <c r="AA16" s="8">
        <f t="shared" ca="1" si="14"/>
        <v>3.3112888570074936</v>
      </c>
      <c r="AC16" s="2">
        <f t="shared" ca="1" si="10"/>
        <v>3.5094882030525891</v>
      </c>
    </row>
    <row r="17" spans="2:29" x14ac:dyDescent="0.2">
      <c r="B17" s="2">
        <f t="shared" ca="1" si="6"/>
        <v>6.000198700726031E-2</v>
      </c>
      <c r="C17" s="2">
        <f t="shared" ca="1" si="7"/>
        <v>3.2768614983415327</v>
      </c>
      <c r="D17" s="2">
        <f t="shared" ca="1" si="0"/>
        <v>0.83630237331509316</v>
      </c>
      <c r="E17" s="2">
        <f t="shared" ca="1" si="8"/>
        <v>8.1629215902676844</v>
      </c>
      <c r="G17" s="2">
        <f t="shared" ca="1" si="9"/>
        <v>0.83630237331509316</v>
      </c>
      <c r="H17" s="2">
        <f t="shared" ca="1" si="1"/>
        <v>0.10329341317365269</v>
      </c>
      <c r="I17" s="2">
        <f t="shared" ca="1" si="2"/>
        <v>-1.263006548446578</v>
      </c>
      <c r="J17" s="2">
        <f t="shared" ca="1" si="3"/>
        <v>0.10902657542119638</v>
      </c>
      <c r="K17" s="2">
        <f t="shared" ca="1" si="4"/>
        <v>-0.17876504072340793</v>
      </c>
      <c r="L17" s="2">
        <f t="shared" ca="1" si="5"/>
        <v>-2.2161636152664781</v>
      </c>
      <c r="W17" s="2">
        <v>0.8</v>
      </c>
      <c r="X17" s="8">
        <f t="shared" ca="1" si="11"/>
        <v>4.4516013036728808</v>
      </c>
      <c r="Y17" s="8">
        <f t="shared" ca="1" si="12"/>
        <v>4.0036351429512855</v>
      </c>
      <c r="Z17" s="8">
        <f t="shared" ca="1" si="13"/>
        <v>4.1396207074333375</v>
      </c>
      <c r="AA17" s="8">
        <f t="shared" ca="1" si="14"/>
        <v>4.1491026591684141</v>
      </c>
      <c r="AC17" s="2">
        <f t="shared" ca="1" si="10"/>
        <v>4.1396207074333375</v>
      </c>
    </row>
    <row r="18" spans="2:29" x14ac:dyDescent="0.2">
      <c r="B18" s="2">
        <f t="shared" ca="1" si="6"/>
        <v>0.11209033932579206</v>
      </c>
      <c r="C18" s="2">
        <f t="shared" ca="1" si="7"/>
        <v>3.4146061325207118</v>
      </c>
      <c r="D18" s="2">
        <f t="shared" ca="1" si="0"/>
        <v>1.6142915183795055</v>
      </c>
      <c r="E18" s="2">
        <f t="shared" ca="1" si="8"/>
        <v>0.59563532399407171</v>
      </c>
      <c r="G18" s="2">
        <f t="shared" ca="1" si="9"/>
        <v>1.6142915183795055</v>
      </c>
      <c r="H18" s="2">
        <f t="shared" ca="1" si="1"/>
        <v>0.24800399201596807</v>
      </c>
      <c r="I18" s="2">
        <f t="shared" ca="1" si="2"/>
        <v>-0.68078430267664325</v>
      </c>
      <c r="J18" s="2">
        <f t="shared" ca="1" si="3"/>
        <v>0.28502426357825988</v>
      </c>
      <c r="K18" s="2">
        <f t="shared" ca="1" si="4"/>
        <v>0.47889617211284874</v>
      </c>
      <c r="L18" s="2">
        <f t="shared" ca="1" si="5"/>
        <v>-1.2551809669749805</v>
      </c>
      <c r="W18" s="2">
        <v>0.9</v>
      </c>
      <c r="X18" s="8">
        <f t="shared" ca="1" si="11"/>
        <v>6.3688016310537465</v>
      </c>
      <c r="Y18" s="8">
        <f t="shared" ca="1" si="12"/>
        <v>4.6506027276654285</v>
      </c>
      <c r="Z18" s="8">
        <f t="shared" ca="1" si="13"/>
        <v>5.0751785409556378</v>
      </c>
      <c r="AA18" s="8">
        <f t="shared" ca="1" si="14"/>
        <v>5.6728822797785465</v>
      </c>
      <c r="AC18" s="2">
        <f t="shared" ca="1" si="10"/>
        <v>5.0751785409556378</v>
      </c>
    </row>
    <row r="19" spans="2:29" x14ac:dyDescent="0.2">
      <c r="B19" s="2">
        <f t="shared" ca="1" si="6"/>
        <v>0.36002829668429137</v>
      </c>
      <c r="C19" s="2">
        <f t="shared" ca="1" si="7"/>
        <v>3.2295539953169747</v>
      </c>
      <c r="D19" s="2">
        <f t="shared" ca="1" si="0"/>
        <v>0.3884962287659629</v>
      </c>
      <c r="E19" s="2">
        <f t="shared" ca="1" si="8"/>
        <v>0.2561094853223515</v>
      </c>
      <c r="G19" s="2">
        <f t="shared" ca="1" si="9"/>
        <v>0.3884962287659629</v>
      </c>
      <c r="H19" s="2">
        <f t="shared" ca="1" si="1"/>
        <v>2.3453093812375248E-2</v>
      </c>
      <c r="I19" s="2">
        <f t="shared" ca="1" si="2"/>
        <v>-1.9871462915396887</v>
      </c>
      <c r="J19" s="2">
        <f t="shared" ca="1" si="3"/>
        <v>2.3732494808679196E-2</v>
      </c>
      <c r="K19" s="2">
        <f t="shared" ca="1" si="4"/>
        <v>-0.94547181638766842</v>
      </c>
      <c r="L19" s="2">
        <f t="shared" ca="1" si="5"/>
        <v>-3.7409100809514522</v>
      </c>
      <c r="W19" s="2">
        <v>1</v>
      </c>
    </row>
    <row r="20" spans="2:29" x14ac:dyDescent="0.2">
      <c r="B20" s="2">
        <f t="shared" ca="1" si="6"/>
        <v>3.4545906502139921E-2</v>
      </c>
      <c r="C20" s="2">
        <f t="shared" ca="1" si="7"/>
        <v>2.5307767830954226</v>
      </c>
      <c r="D20" s="2">
        <f t="shared" ca="1" si="0"/>
        <v>1.9779490681930998</v>
      </c>
      <c r="E20" s="2">
        <f t="shared" ca="1" si="8"/>
        <v>0.79342209811420261</v>
      </c>
      <c r="G20" s="2">
        <f t="shared" ca="1" si="9"/>
        <v>1.9779490681930998</v>
      </c>
      <c r="H20" s="2">
        <f t="shared" ca="1" si="1"/>
        <v>0.31786427145708585</v>
      </c>
      <c r="I20" s="2">
        <f t="shared" ca="1" si="2"/>
        <v>-0.47367940352453747</v>
      </c>
      <c r="J20" s="2">
        <f t="shared" ca="1" si="3"/>
        <v>0.3825266254808059</v>
      </c>
      <c r="K20" s="2">
        <f t="shared" ca="1" si="4"/>
        <v>0.68206048372497097</v>
      </c>
      <c r="L20" s="2">
        <f t="shared" ca="1" si="5"/>
        <v>-0.96095701903800135</v>
      </c>
      <c r="X20" s="2" t="s">
        <v>29</v>
      </c>
    </row>
    <row r="21" spans="2:29" x14ac:dyDescent="0.2">
      <c r="B21" s="2">
        <f t="shared" ca="1" si="6"/>
        <v>0.53561334941919403</v>
      </c>
      <c r="C21" s="2">
        <f t="shared" ca="1" si="7"/>
        <v>2.3378638090584589</v>
      </c>
      <c r="D21" s="2">
        <f t="shared" ca="1" si="0"/>
        <v>5.3510657203853604</v>
      </c>
      <c r="E21" s="2">
        <f t="shared" ca="1" si="8"/>
        <v>2.7487338990230588</v>
      </c>
      <c r="G21" s="2">
        <f t="shared" ca="1" si="9"/>
        <v>5.3510657203853604</v>
      </c>
      <c r="H21" s="2">
        <f t="shared" ca="1" si="1"/>
        <v>0.95159680638722544</v>
      </c>
      <c r="I21" s="2">
        <f t="shared" ca="1" si="2"/>
        <v>1.6605374163770477</v>
      </c>
      <c r="J21" s="2">
        <f t="shared" ca="1" si="3"/>
        <v>3.0281894837013703</v>
      </c>
      <c r="K21" s="2">
        <f t="shared" ca="1" si="4"/>
        <v>1.6772957411422453</v>
      </c>
      <c r="L21" s="2">
        <f t="shared" ca="1" si="5"/>
        <v>1.1079649107974414</v>
      </c>
      <c r="X21" s="12" t="s">
        <v>30</v>
      </c>
      <c r="Y21" s="12"/>
      <c r="Z21" s="12"/>
      <c r="AA21" s="12"/>
      <c r="AB21" s="4" t="s">
        <v>31</v>
      </c>
      <c r="AC21" s="4" t="s">
        <v>0</v>
      </c>
    </row>
    <row r="22" spans="2:29" x14ac:dyDescent="0.2">
      <c r="B22" s="2">
        <f t="shared" ca="1" si="6"/>
        <v>0.12872536338762461</v>
      </c>
      <c r="C22" s="2">
        <f t="shared" ca="1" si="7"/>
        <v>3.1055090040657989</v>
      </c>
      <c r="D22" s="2">
        <f t="shared" ca="1" si="0"/>
        <v>2.850185306133175</v>
      </c>
      <c r="E22" s="2">
        <f t="shared" ca="1" si="8"/>
        <v>6.6747440310723434</v>
      </c>
      <c r="G22" s="2">
        <f t="shared" ca="1" si="9"/>
        <v>2.850185306133175</v>
      </c>
      <c r="H22" s="2">
        <f t="shared" ca="1" si="1"/>
        <v>0.53243512974051899</v>
      </c>
      <c r="I22" s="2">
        <f t="shared" ca="1" si="2"/>
        <v>8.1392591716037396E-2</v>
      </c>
      <c r="J22" s="2">
        <f t="shared" ca="1" si="3"/>
        <v>0.76021717996633331</v>
      </c>
      <c r="K22" s="2">
        <f t="shared" ca="1" si="4"/>
        <v>1.0473840118627213</v>
      </c>
      <c r="L22" s="2">
        <f t="shared" ca="1" si="5"/>
        <v>-0.2741511234106655</v>
      </c>
      <c r="W22" s="2">
        <v>0</v>
      </c>
      <c r="X22" s="8">
        <f ca="1">COUNTIF($G$9:$G$208, CONCATENATE("&lt;", X10))</f>
        <v>1</v>
      </c>
      <c r="Y22" s="8">
        <f ca="1">COUNTIF($G$9:$G$208, CONCATENATE("&lt;", Y10))</f>
        <v>22</v>
      </c>
      <c r="Z22" s="8">
        <f ca="1">COUNTIF($G$9:$G$208, CONCATENATE("&lt;", Z10))</f>
        <v>22</v>
      </c>
      <c r="AA22" s="8">
        <f ca="1">COUNTIF($G$9:$G$208, CONCATENATE("&lt;", AA10))</f>
        <v>22</v>
      </c>
      <c r="AB22" s="2">
        <v>20</v>
      </c>
      <c r="AC22" s="2">
        <f t="shared" ref="AC22:AC31" ca="1" si="15">OFFSET(X22:AA22,0,$W$5,1,1)</f>
        <v>22</v>
      </c>
    </row>
    <row r="23" spans="2:29" x14ac:dyDescent="0.2">
      <c r="B23" s="2">
        <f t="shared" ca="1" si="6"/>
        <v>0.34818911627443611</v>
      </c>
      <c r="C23" s="2">
        <f t="shared" ca="1" si="7"/>
        <v>3.9184624483050499</v>
      </c>
      <c r="D23" s="2">
        <f t="shared" ca="1" si="0"/>
        <v>3.94929957677323</v>
      </c>
      <c r="E23" s="2">
        <f t="shared" ca="1" si="8"/>
        <v>0.2591105537637356</v>
      </c>
      <c r="G23" s="2">
        <f t="shared" ca="1" si="9"/>
        <v>3.94929957677323</v>
      </c>
      <c r="H23" s="2">
        <f t="shared" ca="1" si="1"/>
        <v>0.79191616766467055</v>
      </c>
      <c r="I23" s="2">
        <f t="shared" ca="1" si="2"/>
        <v>0.81308789770500389</v>
      </c>
      <c r="J23" s="2">
        <f t="shared" ca="1" si="3"/>
        <v>1.5698142404059534</v>
      </c>
      <c r="K23" s="2">
        <f t="shared" ca="1" si="4"/>
        <v>1.3735382408536752</v>
      </c>
      <c r="L23" s="2">
        <f t="shared" ca="1" si="5"/>
        <v>0.45095729414729624</v>
      </c>
      <c r="W23" s="2">
        <v>0.1</v>
      </c>
      <c r="X23" s="8">
        <f ca="1">COUNTIF($G$9:$G$208, CONCATENATE("&lt;", X11)) - COUNTIF($G$9:$G$208, CONCATENATE("&lt;", X10))</f>
        <v>15</v>
      </c>
      <c r="Y23" s="8">
        <f ca="1">COUNTIF($G$9:$G$208, CONCATENATE("&lt;", Y11)) - COUNTIF($G$9:$G$208, CONCATENATE("&lt;", Y10))</f>
        <v>23</v>
      </c>
      <c r="Z23" s="8">
        <f ca="1">COUNTIF($G$9:$G$208, CONCATENATE("&lt;", Z11)) - COUNTIF($G$9:$G$208, CONCATENATE("&lt;", Z10))</f>
        <v>15</v>
      </c>
      <c r="AA23" s="8">
        <f ca="1">COUNTIF($G$9:$G$208, CONCATENATE("&lt;", AA11)) - COUNTIF($G$9:$G$208, CONCATENATE("&lt;", AA10))</f>
        <v>12</v>
      </c>
      <c r="AB23" s="2">
        <v>20</v>
      </c>
      <c r="AC23" s="2">
        <f t="shared" ca="1" si="15"/>
        <v>15</v>
      </c>
    </row>
    <row r="24" spans="2:29" x14ac:dyDescent="0.2">
      <c r="B24" s="2">
        <f t="shared" ca="1" si="6"/>
        <v>1.346498221346647</v>
      </c>
      <c r="C24" s="2">
        <f t="shared" ca="1" si="7"/>
        <v>4.0810944887126412</v>
      </c>
      <c r="D24" s="2">
        <f t="shared" ca="1" si="0"/>
        <v>0.60485416559739513</v>
      </c>
      <c r="E24" s="2">
        <f t="shared" ca="1" si="8"/>
        <v>86.62272798787167</v>
      </c>
      <c r="G24" s="2">
        <f t="shared" ca="1" si="9"/>
        <v>0.60485416559739513</v>
      </c>
      <c r="H24" s="2">
        <f t="shared" ca="1" si="1"/>
        <v>7.3353293413173648E-2</v>
      </c>
      <c r="I24" s="2">
        <f t="shared" ca="1" si="2"/>
        <v>-1.4512631910577392</v>
      </c>
      <c r="J24" s="2">
        <f t="shared" ca="1" si="3"/>
        <v>7.6182900852049623E-2</v>
      </c>
      <c r="K24" s="2">
        <f t="shared" ca="1" si="4"/>
        <v>-0.50276789860752558</v>
      </c>
      <c r="L24" s="2">
        <f t="shared" ca="1" si="5"/>
        <v>-2.57461823973766</v>
      </c>
      <c r="W24" s="2">
        <v>0.2</v>
      </c>
      <c r="X24" s="8">
        <f t="shared" ref="X24:AA30" ca="1" si="16">COUNTIF($G$9:$G$208, CONCATENATE("&lt;", X12)) - COUNTIF($G$9:$G$208, CONCATENATE("&lt;", X11))</f>
        <v>9</v>
      </c>
      <c r="Y24" s="8">
        <f t="shared" ca="1" si="16"/>
        <v>21</v>
      </c>
      <c r="Z24" s="8">
        <f t="shared" ca="1" si="16"/>
        <v>17</v>
      </c>
      <c r="AA24" s="8">
        <f t="shared" ca="1" si="16"/>
        <v>12</v>
      </c>
      <c r="AB24" s="2">
        <v>20</v>
      </c>
      <c r="AC24" s="2">
        <f t="shared" ca="1" si="15"/>
        <v>17</v>
      </c>
    </row>
    <row r="25" spans="2:29" x14ac:dyDescent="0.2">
      <c r="B25" s="2">
        <f t="shared" ca="1" si="6"/>
        <v>4.8240022993654534E-2</v>
      </c>
      <c r="C25" s="2">
        <f t="shared" ca="1" si="7"/>
        <v>3.8408968196582065</v>
      </c>
      <c r="D25" s="2">
        <f t="shared" ca="1" si="0"/>
        <v>1.5660418668326714</v>
      </c>
      <c r="E25" s="2">
        <f t="shared" ca="1" si="8"/>
        <v>2.0087073708259333</v>
      </c>
      <c r="G25" s="2">
        <f t="shared" ca="1" si="9"/>
        <v>1.5660418668326714</v>
      </c>
      <c r="H25" s="2">
        <f t="shared" ca="1" si="1"/>
        <v>0.22804391217564871</v>
      </c>
      <c r="I25" s="2">
        <f t="shared" ca="1" si="2"/>
        <v>-0.74530423031537774</v>
      </c>
      <c r="J25" s="2">
        <f t="shared" ca="1" si="3"/>
        <v>0.25882761163168927</v>
      </c>
      <c r="K25" s="2">
        <f t="shared" ca="1" si="4"/>
        <v>0.44855133209800402</v>
      </c>
      <c r="L25" s="2">
        <f t="shared" ca="1" si="5"/>
        <v>-1.3515930310430357</v>
      </c>
      <c r="S25" s="10" t="s">
        <v>1</v>
      </c>
      <c r="T25" s="2">
        <f ca="1">-INTERCEPT(I9:I208,G9:G208) / SLOPE(I9:I208,G9:G208)</f>
        <v>2.7659354047030722</v>
      </c>
      <c r="U25" s="8">
        <f ca="1">AVERAGE(G9:G208)</f>
        <v>2.7659354047030718</v>
      </c>
      <c r="W25" s="2">
        <v>0.3</v>
      </c>
      <c r="X25" s="8">
        <f t="shared" ca="1" si="16"/>
        <v>15</v>
      </c>
      <c r="Y25" s="8">
        <f t="shared" ca="1" si="16"/>
        <v>18</v>
      </c>
      <c r="Z25" s="8">
        <f t="shared" ca="1" si="16"/>
        <v>23</v>
      </c>
      <c r="AA25" s="8">
        <f t="shared" ca="1" si="16"/>
        <v>14</v>
      </c>
      <c r="AB25" s="2">
        <v>20</v>
      </c>
      <c r="AC25" s="2">
        <f t="shared" ca="1" si="15"/>
        <v>23</v>
      </c>
    </row>
    <row r="26" spans="2:29" x14ac:dyDescent="0.2">
      <c r="B26" s="2">
        <f t="shared" ca="1" si="6"/>
        <v>0.32578603205294704</v>
      </c>
      <c r="C26" s="2">
        <f t="shared" ca="1" si="7"/>
        <v>4.467282641419235</v>
      </c>
      <c r="D26" s="2">
        <f t="shared" ca="1" si="0"/>
        <v>4.7584893383090172</v>
      </c>
      <c r="E26" s="2">
        <f t="shared" ca="1" si="8"/>
        <v>1.4194358939385069E-2</v>
      </c>
      <c r="G26" s="2">
        <f t="shared" ca="1" si="9"/>
        <v>4.7584893383090172</v>
      </c>
      <c r="H26" s="2">
        <f t="shared" ca="1" si="1"/>
        <v>0.90169660678642705</v>
      </c>
      <c r="I26" s="2">
        <f t="shared" ca="1" si="2"/>
        <v>1.2912794713519364</v>
      </c>
      <c r="J26" s="2">
        <f t="shared" ca="1" si="3"/>
        <v>2.319696733466766</v>
      </c>
      <c r="K26" s="2">
        <f t="shared" ca="1" si="4"/>
        <v>1.5599302519706462</v>
      </c>
      <c r="L26" s="2">
        <f t="shared" ca="1" si="5"/>
        <v>0.84143645880054208</v>
      </c>
      <c r="S26" s="10" t="s">
        <v>6</v>
      </c>
      <c r="T26" s="2">
        <f ca="1">1/SLOPE(I9:I208,G9:G208)</f>
        <v>1.4981758886074243</v>
      </c>
      <c r="U26" s="8">
        <f ca="1">STDEV(G9:G208)</f>
        <v>1.4706137260746581</v>
      </c>
      <c r="W26" s="2">
        <v>0.4</v>
      </c>
      <c r="X26" s="8">
        <f t="shared" ca="1" si="16"/>
        <v>20</v>
      </c>
      <c r="Y26" s="8">
        <f t="shared" ca="1" si="16"/>
        <v>18</v>
      </c>
      <c r="Z26" s="8">
        <f t="shared" ca="1" si="16"/>
        <v>15</v>
      </c>
      <c r="AA26" s="8">
        <f t="shared" ca="1" si="16"/>
        <v>21</v>
      </c>
      <c r="AB26" s="2">
        <v>20</v>
      </c>
      <c r="AC26" s="2">
        <f t="shared" ca="1" si="15"/>
        <v>15</v>
      </c>
    </row>
    <row r="27" spans="2:29" x14ac:dyDescent="0.2">
      <c r="B27" s="2">
        <f t="shared" ca="1" si="6"/>
        <v>0.62397106212902609</v>
      </c>
      <c r="C27" s="2">
        <f t="shared" ca="1" si="7"/>
        <v>4.7525851203434799</v>
      </c>
      <c r="D27" s="2">
        <f t="shared" ca="1" si="0"/>
        <v>1.0260725155604757</v>
      </c>
      <c r="E27" s="2">
        <f t="shared" ca="1" si="8"/>
        <v>3.7533861310498522</v>
      </c>
      <c r="G27" s="2">
        <f t="shared" ca="1" si="9"/>
        <v>1.0260725155604757</v>
      </c>
      <c r="H27" s="2">
        <f t="shared" ca="1" si="1"/>
        <v>0.13822355289421157</v>
      </c>
      <c r="I27" s="2">
        <f t="shared" ca="1" si="2"/>
        <v>-1.0883353148179222</v>
      </c>
      <c r="J27" s="2">
        <f t="shared" ca="1" si="3"/>
        <v>0.14875938405807673</v>
      </c>
      <c r="K27" s="2">
        <f t="shared" ca="1" si="4"/>
        <v>2.5738422185197164E-2</v>
      </c>
      <c r="L27" s="2">
        <f t="shared" ca="1" si="5"/>
        <v>-1.9054251504415249</v>
      </c>
      <c r="W27" s="2">
        <v>0.5</v>
      </c>
      <c r="X27" s="8">
        <f t="shared" ca="1" si="16"/>
        <v>30</v>
      </c>
      <c r="Y27" s="8">
        <f t="shared" ca="1" si="16"/>
        <v>22</v>
      </c>
      <c r="Z27" s="8">
        <f t="shared" ca="1" si="16"/>
        <v>22</v>
      </c>
      <c r="AA27" s="8">
        <f t="shared" ca="1" si="16"/>
        <v>20</v>
      </c>
      <c r="AB27" s="2">
        <v>20</v>
      </c>
      <c r="AC27" s="2">
        <f t="shared" ca="1" si="15"/>
        <v>22</v>
      </c>
    </row>
    <row r="28" spans="2:29" x14ac:dyDescent="0.2">
      <c r="B28" s="2">
        <f t="shared" ca="1" si="6"/>
        <v>0.27524871057277017</v>
      </c>
      <c r="C28" s="2">
        <f t="shared" ca="1" si="7"/>
        <v>4.3700815682828011</v>
      </c>
      <c r="D28" s="2">
        <f t="shared" ca="1" si="0"/>
        <v>0.58785309972324917</v>
      </c>
      <c r="E28" s="2">
        <f t="shared" ca="1" si="8"/>
        <v>6.8496338353616723E-2</v>
      </c>
      <c r="G28" s="2">
        <f t="shared" ca="1" si="9"/>
        <v>0.58785309972324917</v>
      </c>
      <c r="H28" s="2">
        <f t="shared" ca="1" si="1"/>
        <v>5.8383233532934127E-2</v>
      </c>
      <c r="I28" s="2">
        <f t="shared" ca="1" si="2"/>
        <v>-1.5684915216655271</v>
      </c>
      <c r="J28" s="2">
        <f t="shared" ca="1" si="3"/>
        <v>6.0156916836205249E-2</v>
      </c>
      <c r="K28" s="2">
        <f t="shared" ca="1" si="4"/>
        <v>-0.53127819269896137</v>
      </c>
      <c r="L28" s="2">
        <f t="shared" ca="1" si="5"/>
        <v>-2.810798850052032</v>
      </c>
      <c r="S28" s="2" t="s">
        <v>28</v>
      </c>
      <c r="W28" s="2">
        <v>0.6</v>
      </c>
      <c r="X28" s="8">
        <f t="shared" ca="1" si="16"/>
        <v>40</v>
      </c>
      <c r="Y28" s="8">
        <f t="shared" ca="1" si="16"/>
        <v>17</v>
      </c>
      <c r="Z28" s="8">
        <f t="shared" ca="1" si="16"/>
        <v>25</v>
      </c>
      <c r="AA28" s="8">
        <f t="shared" ca="1" si="16"/>
        <v>29</v>
      </c>
      <c r="AB28" s="2">
        <v>20</v>
      </c>
      <c r="AC28" s="2">
        <f t="shared" ca="1" si="15"/>
        <v>25</v>
      </c>
    </row>
    <row r="29" spans="2:29" x14ac:dyDescent="0.2">
      <c r="B29" s="2">
        <f t="shared" ca="1" si="6"/>
        <v>0.40113295779158414</v>
      </c>
      <c r="C29" s="2">
        <f t="shared" ca="1" si="7"/>
        <v>2.8980386436273049</v>
      </c>
      <c r="D29" s="2">
        <f t="shared" ca="1" si="0"/>
        <v>1.9903677142517624</v>
      </c>
      <c r="E29" s="2">
        <f t="shared" ca="1" si="8"/>
        <v>24.895637450485417</v>
      </c>
      <c r="G29" s="2">
        <f t="shared" ca="1" si="9"/>
        <v>1.9903677142517624</v>
      </c>
      <c r="H29" s="2">
        <f t="shared" ca="1" si="1"/>
        <v>0.32784431137724551</v>
      </c>
      <c r="I29" s="2">
        <f t="shared" ca="1" si="2"/>
        <v>-0.44587350369822754</v>
      </c>
      <c r="J29" s="2">
        <f t="shared" ca="1" si="3"/>
        <v>0.39726528579439152</v>
      </c>
      <c r="K29" s="2">
        <f t="shared" ca="1" si="4"/>
        <v>0.68831940269752545</v>
      </c>
      <c r="L29" s="2">
        <f t="shared" ca="1" si="5"/>
        <v>-0.92315099527630529</v>
      </c>
      <c r="S29" s="2">
        <f ca="1">$U$25+T29*$U$26</f>
        <v>7.1777765829270459</v>
      </c>
      <c r="T29" s="2">
        <v>3</v>
      </c>
      <c r="W29" s="2">
        <v>0.7</v>
      </c>
      <c r="X29" s="8">
        <f t="shared" ca="1" si="16"/>
        <v>45</v>
      </c>
      <c r="Y29" s="8">
        <f t="shared" ca="1" si="16"/>
        <v>20</v>
      </c>
      <c r="Z29" s="8">
        <f t="shared" ca="1" si="16"/>
        <v>27</v>
      </c>
      <c r="AA29" s="8">
        <f t="shared" ca="1" si="16"/>
        <v>36</v>
      </c>
      <c r="AB29" s="2">
        <v>20</v>
      </c>
      <c r="AC29" s="2">
        <f t="shared" ca="1" si="15"/>
        <v>27</v>
      </c>
    </row>
    <row r="30" spans="2:29" x14ac:dyDescent="0.2">
      <c r="B30" s="2">
        <f t="shared" ca="1" si="6"/>
        <v>0.47683544628714097</v>
      </c>
      <c r="C30" s="2">
        <f t="shared" ca="1" si="7"/>
        <v>5.5516886678467205</v>
      </c>
      <c r="D30" s="2">
        <f t="shared" ca="1" si="0"/>
        <v>1.8296689164408497</v>
      </c>
      <c r="E30" s="2">
        <f t="shared" ca="1" si="8"/>
        <v>0.19677288029703824</v>
      </c>
      <c r="G30" s="2">
        <f t="shared" ca="1" si="9"/>
        <v>1.8296689164408497</v>
      </c>
      <c r="H30" s="2">
        <f t="shared" ca="1" si="1"/>
        <v>0.28293413173652693</v>
      </c>
      <c r="I30" s="2">
        <f t="shared" ca="1" si="2"/>
        <v>-0.57414709947414488</v>
      </c>
      <c r="J30" s="2">
        <f t="shared" ca="1" si="3"/>
        <v>0.33258757612573048</v>
      </c>
      <c r="K30" s="2">
        <f t="shared" ca="1" si="4"/>
        <v>0.60413503050765849</v>
      </c>
      <c r="L30" s="2">
        <f t="shared" ca="1" si="5"/>
        <v>-1.1008520667221515</v>
      </c>
      <c r="S30" s="2">
        <f ca="1">$U$25+T30*$U$26</f>
        <v>-1.6459057735209024</v>
      </c>
      <c r="T30" s="2">
        <v>-3</v>
      </c>
      <c r="W30" s="2">
        <v>0.8</v>
      </c>
      <c r="X30" s="8">
        <f t="shared" ca="1" si="16"/>
        <v>23</v>
      </c>
      <c r="Y30" s="8">
        <f t="shared" ca="1" si="16"/>
        <v>18</v>
      </c>
      <c r="Z30" s="8">
        <f t="shared" ca="1" si="16"/>
        <v>19</v>
      </c>
      <c r="AA30" s="8">
        <f t="shared" ca="1" si="16"/>
        <v>29</v>
      </c>
      <c r="AB30" s="2">
        <v>20</v>
      </c>
      <c r="AC30" s="2">
        <f t="shared" ca="1" si="15"/>
        <v>19</v>
      </c>
    </row>
    <row r="31" spans="2:29" x14ac:dyDescent="0.2">
      <c r="B31" s="2">
        <f t="shared" ca="1" si="6"/>
        <v>0.1637643825417944</v>
      </c>
      <c r="C31" s="2">
        <f t="shared" ca="1" si="7"/>
        <v>4.1739966120381737</v>
      </c>
      <c r="D31" s="2">
        <f t="shared" ca="1" si="0"/>
        <v>3.0521786999215759</v>
      </c>
      <c r="E31" s="2">
        <f t="shared" ca="1" si="8"/>
        <v>10.674166565989617</v>
      </c>
      <c r="G31" s="2">
        <f t="shared" ca="1" si="9"/>
        <v>3.0521786999215759</v>
      </c>
      <c r="H31" s="2">
        <f t="shared" ca="1" si="1"/>
        <v>0.58732534930139724</v>
      </c>
      <c r="I31" s="2">
        <f t="shared" ca="1" si="2"/>
        <v>0.22067011655872479</v>
      </c>
      <c r="J31" s="2">
        <f t="shared" ca="1" si="3"/>
        <v>0.8850957671810642</v>
      </c>
      <c r="K31" s="2">
        <f t="shared" ca="1" si="4"/>
        <v>1.1158556634517598</v>
      </c>
      <c r="L31" s="2">
        <f t="shared" ca="1" si="5"/>
        <v>-0.12205942832462266</v>
      </c>
      <c r="W31" s="2">
        <v>0.9</v>
      </c>
      <c r="X31" s="8">
        <f ca="1">COUNTIF($G$9:$G$208, CONCATENATE("&gt;", X18))</f>
        <v>2</v>
      </c>
      <c r="Y31" s="8">
        <f ca="1">COUNTIF($G$9:$G$208, CONCATENATE("&gt;", Y18))</f>
        <v>21</v>
      </c>
      <c r="Z31" s="8">
        <f ca="1">COUNTIF($G$9:$G$208, CONCATENATE("&gt;", Z18))</f>
        <v>15</v>
      </c>
      <c r="AA31" s="8">
        <f ca="1">COUNTIF($G$9:$G$208, CONCATENATE("&gt;", AA18))</f>
        <v>5</v>
      </c>
      <c r="AB31" s="2">
        <v>20</v>
      </c>
      <c r="AC31" s="2">
        <f t="shared" ca="1" si="15"/>
        <v>15</v>
      </c>
    </row>
    <row r="32" spans="2:29" x14ac:dyDescent="0.2">
      <c r="B32" s="2">
        <f t="shared" ca="1" si="6"/>
        <v>3.8413238748976286E-2</v>
      </c>
      <c r="C32" s="2">
        <f t="shared" ca="1" si="7"/>
        <v>3.8607993565353</v>
      </c>
      <c r="D32" s="2">
        <f t="shared" ca="1" si="0"/>
        <v>1.8494294283809927</v>
      </c>
      <c r="E32" s="2">
        <f t="shared" ca="1" si="8"/>
        <v>0.80819725555956201</v>
      </c>
      <c r="G32" s="2">
        <f t="shared" ca="1" si="9"/>
        <v>1.8494294283809927</v>
      </c>
      <c r="H32" s="2">
        <f t="shared" ca="1" si="1"/>
        <v>0.28792415169660679</v>
      </c>
      <c r="I32" s="2">
        <f t="shared" ca="1" si="2"/>
        <v>-0.55945929566790298</v>
      </c>
      <c r="J32" s="2">
        <f t="shared" ca="1" si="3"/>
        <v>0.33957084472791899</v>
      </c>
      <c r="K32" s="2">
        <f t="shared" ca="1" si="4"/>
        <v>0.61487717442854573</v>
      </c>
      <c r="L32" s="2">
        <f t="shared" ca="1" si="5"/>
        <v>-1.0800726800327805</v>
      </c>
      <c r="X32" s="8">
        <f ca="1">SUM(X22:X31)</f>
        <v>200</v>
      </c>
      <c r="Y32" s="8">
        <f ca="1">SUM(Y22:Y31)</f>
        <v>200</v>
      </c>
      <c r="Z32" s="8">
        <f ca="1">SUM(Z22:Z31)</f>
        <v>200</v>
      </c>
      <c r="AA32" s="8">
        <f ca="1">SUM(AA22:AA31)</f>
        <v>200</v>
      </c>
    </row>
    <row r="33" spans="2:31" x14ac:dyDescent="0.2">
      <c r="B33" s="2">
        <f t="shared" ca="1" si="6"/>
        <v>1.5766806544958389E-2</v>
      </c>
      <c r="C33" s="2">
        <f t="shared" ca="1" si="7"/>
        <v>2.8595992267172741</v>
      </c>
      <c r="D33" s="2">
        <f t="shared" ca="1" si="0"/>
        <v>2.4024245634101633</v>
      </c>
      <c r="E33" s="2">
        <f t="shared" ca="1" si="8"/>
        <v>3.9963595628004778E-2</v>
      </c>
      <c r="G33" s="2">
        <f t="shared" ca="1" si="9"/>
        <v>2.4024245634101633</v>
      </c>
      <c r="H33" s="2">
        <f t="shared" ca="1" si="1"/>
        <v>0.42265469061876249</v>
      </c>
      <c r="I33" s="2">
        <f t="shared" ca="1" si="2"/>
        <v>-0.19510674636432496</v>
      </c>
      <c r="J33" s="2">
        <f t="shared" ca="1" si="3"/>
        <v>0.54931473501107886</v>
      </c>
      <c r="K33" s="2">
        <f t="shared" ca="1" si="4"/>
        <v>0.87647846216441838</v>
      </c>
      <c r="L33" s="2">
        <f t="shared" ca="1" si="5"/>
        <v>-0.59908371392311532</v>
      </c>
      <c r="AD33" s="2" t="s">
        <v>32</v>
      </c>
      <c r="AE33" s="2">
        <f ca="1">OFFSET(X46:AA46,0,$W$5,1,1)</f>
        <v>7</v>
      </c>
    </row>
    <row r="34" spans="2:31" x14ac:dyDescent="0.2">
      <c r="B34" s="2">
        <f t="shared" ca="1" si="6"/>
        <v>0.36236382884208607</v>
      </c>
      <c r="C34" s="2">
        <f t="shared" ca="1" si="7"/>
        <v>4.9065804607668912</v>
      </c>
      <c r="D34" s="2">
        <f t="shared" ca="1" si="0"/>
        <v>3.4382663207318522</v>
      </c>
      <c r="E34" s="2">
        <f t="shared" ca="1" si="8"/>
        <v>0.26686602892941802</v>
      </c>
      <c r="G34" s="2">
        <f t="shared" ca="1" si="9"/>
        <v>3.4382663207318522</v>
      </c>
      <c r="H34" s="2">
        <f t="shared" ca="1" si="1"/>
        <v>0.67714570858283429</v>
      </c>
      <c r="I34" s="2">
        <f t="shared" ca="1" si="2"/>
        <v>0.45973202050225337</v>
      </c>
      <c r="J34" s="2">
        <f t="shared" ca="1" si="3"/>
        <v>1.1305541677038546</v>
      </c>
      <c r="K34" s="2">
        <f t="shared" ca="1" si="4"/>
        <v>1.2349673678150117</v>
      </c>
      <c r="L34" s="2">
        <f t="shared" ca="1" si="5"/>
        <v>0.12270792640787175</v>
      </c>
      <c r="X34" s="12" t="s">
        <v>33</v>
      </c>
      <c r="Y34" s="12"/>
      <c r="Z34" s="12"/>
      <c r="AA34" s="12"/>
      <c r="AD34" s="2" t="s">
        <v>34</v>
      </c>
      <c r="AE34" s="2" t="s">
        <v>35</v>
      </c>
    </row>
    <row r="35" spans="2:31" x14ac:dyDescent="0.2">
      <c r="B35" s="2">
        <f t="shared" ca="1" si="6"/>
        <v>8.6088429875528297E-2</v>
      </c>
      <c r="C35" s="2">
        <f t="shared" ca="1" si="7"/>
        <v>4.5157576112465101</v>
      </c>
      <c r="D35" s="2">
        <f t="shared" ca="1" si="0"/>
        <v>1.1288843390141083</v>
      </c>
      <c r="E35" s="2">
        <f t="shared" ca="1" si="8"/>
        <v>0.23550485898976461</v>
      </c>
      <c r="G35" s="2">
        <f t="shared" ca="1" si="9"/>
        <v>1.1288843390141083</v>
      </c>
      <c r="H35" s="2">
        <f t="shared" ca="1" si="1"/>
        <v>0.15818363273453093</v>
      </c>
      <c r="I35" s="2">
        <f t="shared" ca="1" si="2"/>
        <v>-1.0019509868815037</v>
      </c>
      <c r="J35" s="2">
        <f t="shared" ca="1" si="3"/>
        <v>0.17219337965878714</v>
      </c>
      <c r="K35" s="2">
        <f t="shared" ca="1" si="4"/>
        <v>0.12122983440510608</v>
      </c>
      <c r="L35" s="2">
        <f t="shared" ca="1" si="5"/>
        <v>-1.7591371333792023</v>
      </c>
      <c r="W35" s="2">
        <v>0</v>
      </c>
      <c r="X35" s="8">
        <f ca="1">($W$7-X22)^2 / $W$7</f>
        <v>18.05</v>
      </c>
      <c r="Y35" s="8">
        <f ca="1">($W$7-Y22)^2 / $W$7</f>
        <v>0.2</v>
      </c>
      <c r="Z35" s="8">
        <f ca="1">($W$7-Z22)^2 / $W$7</f>
        <v>0.2</v>
      </c>
      <c r="AA35" s="8">
        <f ca="1">($W$7-AA22)^2 / $W$7</f>
        <v>0.2</v>
      </c>
      <c r="AD35" s="2">
        <v>0</v>
      </c>
      <c r="AE35" s="2">
        <f t="shared" ref="AE35:AE55" ca="1" si="17">CHIDIST(AD35, $AE$33)</f>
        <v>1</v>
      </c>
    </row>
    <row r="36" spans="2:31" x14ac:dyDescent="0.2">
      <c r="B36" s="2">
        <f t="shared" ca="1" si="6"/>
        <v>0.14636752609005477</v>
      </c>
      <c r="C36" s="2">
        <f t="shared" ca="1" si="7"/>
        <v>3.1678976140967459</v>
      </c>
      <c r="D36" s="2">
        <f t="shared" ca="1" si="0"/>
        <v>2.9922360063636053</v>
      </c>
      <c r="E36" s="2">
        <f t="shared" ca="1" si="8"/>
        <v>23.726266025408925</v>
      </c>
      <c r="G36" s="2">
        <f t="shared" ca="1" si="9"/>
        <v>2.9922360063636053</v>
      </c>
      <c r="H36" s="2">
        <f t="shared" ca="1" si="1"/>
        <v>0.56237524950099804</v>
      </c>
      <c r="I36" s="2">
        <f t="shared" ca="1" si="2"/>
        <v>0.15699409614643048</v>
      </c>
      <c r="J36" s="2">
        <f t="shared" ca="1" si="3"/>
        <v>0.82639346983257245</v>
      </c>
      <c r="K36" s="2">
        <f t="shared" ca="1" si="4"/>
        <v>1.0960209361336566</v>
      </c>
      <c r="L36" s="2">
        <f t="shared" ca="1" si="5"/>
        <v>-0.19068426315302506</v>
      </c>
      <c r="W36" s="2">
        <v>0.1</v>
      </c>
      <c r="X36" s="8">
        <f t="shared" ref="X36:AA44" ca="1" si="18">($W$7-X23)^2 / $W$7</f>
        <v>1.25</v>
      </c>
      <c r="Y36" s="8">
        <f t="shared" ca="1" si="18"/>
        <v>0.45</v>
      </c>
      <c r="Z36" s="8">
        <f t="shared" ca="1" si="18"/>
        <v>1.25</v>
      </c>
      <c r="AA36" s="8">
        <f t="shared" ca="1" si="18"/>
        <v>3.2</v>
      </c>
      <c r="AD36" s="2">
        <v>1</v>
      </c>
      <c r="AE36" s="2">
        <f t="shared" ca="1" si="17"/>
        <v>0.99482853651651548</v>
      </c>
    </row>
    <row r="37" spans="2:31" x14ac:dyDescent="0.2">
      <c r="B37" s="2">
        <f t="shared" ca="1" si="6"/>
        <v>0.69244035113020186</v>
      </c>
      <c r="C37" s="2">
        <f t="shared" ca="1" si="7"/>
        <v>6.0243224573261429</v>
      </c>
      <c r="D37" s="2">
        <f t="shared" ca="1" si="0"/>
        <v>3.8246209380289979</v>
      </c>
      <c r="E37" s="2">
        <f t="shared" ca="1" si="8"/>
        <v>0.37604864482588879</v>
      </c>
      <c r="G37" s="2">
        <f t="shared" ca="1" si="9"/>
        <v>3.8246209380289979</v>
      </c>
      <c r="H37" s="2">
        <f t="shared" ca="1" si="1"/>
        <v>0.76197604790419149</v>
      </c>
      <c r="I37" s="2">
        <f t="shared" ca="1" si="2"/>
        <v>0.71267336124007696</v>
      </c>
      <c r="J37" s="2">
        <f t="shared" ca="1" si="3"/>
        <v>1.4353839713164136</v>
      </c>
      <c r="K37" s="2">
        <f t="shared" ca="1" si="4"/>
        <v>1.3414593611987644</v>
      </c>
      <c r="L37" s="2">
        <f t="shared" ca="1" si="5"/>
        <v>0.36143238924980992</v>
      </c>
      <c r="W37" s="2">
        <v>0.2</v>
      </c>
      <c r="X37" s="8">
        <f t="shared" ca="1" si="18"/>
        <v>6.05</v>
      </c>
      <c r="Y37" s="8">
        <f t="shared" ca="1" si="18"/>
        <v>0.05</v>
      </c>
      <c r="Z37" s="8">
        <f t="shared" ca="1" si="18"/>
        <v>0.45</v>
      </c>
      <c r="AA37" s="8">
        <f t="shared" ca="1" si="18"/>
        <v>3.2</v>
      </c>
      <c r="AD37" s="2">
        <v>2</v>
      </c>
      <c r="AE37" s="2">
        <f t="shared" ca="1" si="17"/>
        <v>0.95984036873010159</v>
      </c>
    </row>
    <row r="38" spans="2:31" x14ac:dyDescent="0.2">
      <c r="B38" s="2">
        <f t="shared" ca="1" si="6"/>
        <v>4.530036293807097E-3</v>
      </c>
      <c r="C38" s="2">
        <f t="shared" ca="1" si="7"/>
        <v>4.271912686096103</v>
      </c>
      <c r="D38" s="2">
        <f t="shared" ca="1" si="0"/>
        <v>3.3420110417846773</v>
      </c>
      <c r="E38" s="2">
        <f t="shared" ca="1" si="8"/>
        <v>5.2920132082886022</v>
      </c>
      <c r="G38" s="2">
        <f t="shared" ca="1" si="9"/>
        <v>3.3420110417846773</v>
      </c>
      <c r="H38" s="2">
        <f t="shared" ca="1" si="1"/>
        <v>0.6521956087824351</v>
      </c>
      <c r="I38" s="2">
        <f t="shared" ca="1" si="2"/>
        <v>0.39125496660919462</v>
      </c>
      <c r="J38" s="2">
        <f t="shared" ca="1" si="3"/>
        <v>1.0561150514442315</v>
      </c>
      <c r="K38" s="2">
        <f t="shared" ca="1" si="4"/>
        <v>1.2065727341128898</v>
      </c>
      <c r="L38" s="2">
        <f t="shared" ca="1" si="5"/>
        <v>5.4597129580704118E-2</v>
      </c>
      <c r="W38" s="2">
        <v>0.3</v>
      </c>
      <c r="X38" s="8">
        <f t="shared" ca="1" si="18"/>
        <v>1.25</v>
      </c>
      <c r="Y38" s="8">
        <f t="shared" ca="1" si="18"/>
        <v>0.2</v>
      </c>
      <c r="Z38" s="8">
        <f t="shared" ca="1" si="18"/>
        <v>0.45</v>
      </c>
      <c r="AA38" s="8">
        <f t="shared" ca="1" si="18"/>
        <v>1.8</v>
      </c>
      <c r="AD38" s="2">
        <v>3</v>
      </c>
      <c r="AE38" s="2">
        <f t="shared" ca="1" si="17"/>
        <v>0.88500223164315062</v>
      </c>
    </row>
    <row r="39" spans="2:31" x14ac:dyDescent="0.2">
      <c r="B39" s="2">
        <f t="shared" ca="1" si="6"/>
        <v>0.23860965591014657</v>
      </c>
      <c r="C39" s="2">
        <f t="shared" ca="1" si="7"/>
        <v>4.2449080693105996</v>
      </c>
      <c r="D39" s="2">
        <f t="shared" ca="1" si="0"/>
        <v>3.0654094819673294</v>
      </c>
      <c r="E39" s="2">
        <f t="shared" ca="1" si="8"/>
        <v>77.996244505013635</v>
      </c>
      <c r="G39" s="2">
        <f t="shared" ca="1" si="9"/>
        <v>3.0654094819673294</v>
      </c>
      <c r="H39" s="2">
        <f t="shared" ca="1" si="1"/>
        <v>0.5923153692614771</v>
      </c>
      <c r="I39" s="2">
        <f t="shared" ca="1" si="2"/>
        <v>0.2335050334137195</v>
      </c>
      <c r="J39" s="2">
        <f t="shared" ca="1" si="3"/>
        <v>0.8972613673447527</v>
      </c>
      <c r="K39" s="2">
        <f t="shared" ca="1" si="4"/>
        <v>1.1201811598013902</v>
      </c>
      <c r="L39" s="2">
        <f t="shared" ca="1" si="5"/>
        <v>-0.10840807994049304</v>
      </c>
      <c r="W39" s="2">
        <v>0.4</v>
      </c>
      <c r="X39" s="8">
        <f t="shared" ca="1" si="18"/>
        <v>0</v>
      </c>
      <c r="Y39" s="8">
        <f t="shared" ca="1" si="18"/>
        <v>0.2</v>
      </c>
      <c r="Z39" s="8">
        <f t="shared" ca="1" si="18"/>
        <v>1.25</v>
      </c>
      <c r="AA39" s="8">
        <f t="shared" ca="1" si="18"/>
        <v>0.05</v>
      </c>
      <c r="AD39" s="2">
        <v>4</v>
      </c>
      <c r="AE39" s="2">
        <f t="shared" ca="1" si="17"/>
        <v>0.77977740847571586</v>
      </c>
    </row>
    <row r="40" spans="2:31" x14ac:dyDescent="0.2">
      <c r="B40" s="2">
        <f t="shared" ca="1" si="6"/>
        <v>0.59673721323937157</v>
      </c>
      <c r="C40" s="2">
        <f t="shared" ca="1" si="7"/>
        <v>4.623055566772436</v>
      </c>
      <c r="D40" s="2">
        <f t="shared" ca="1" si="0"/>
        <v>0.8737944627485883</v>
      </c>
      <c r="E40" s="2">
        <f t="shared" ca="1" si="8"/>
        <v>2.7124462875212085</v>
      </c>
      <c r="G40" s="2">
        <f t="shared" ca="1" si="9"/>
        <v>0.8737944627485883</v>
      </c>
      <c r="H40" s="2">
        <f t="shared" ca="1" si="1"/>
        <v>0.10828343313373252</v>
      </c>
      <c r="I40" s="2">
        <f t="shared" ca="1" si="2"/>
        <v>-1.2357086898512508</v>
      </c>
      <c r="J40" s="2">
        <f t="shared" ca="1" si="3"/>
        <v>0.11460694704532741</v>
      </c>
      <c r="K40" s="2">
        <f t="shared" ca="1" si="4"/>
        <v>-0.13491009946292068</v>
      </c>
      <c r="L40" s="2">
        <f t="shared" ca="1" si="5"/>
        <v>-2.1662468565970374</v>
      </c>
      <c r="S40" s="10" t="s">
        <v>7</v>
      </c>
      <c r="T40" s="8">
        <f ca="1">SLOPE(L9:L208,K9:K208)</f>
        <v>1.7577138688349849</v>
      </c>
      <c r="U40" s="3" t="s">
        <v>36</v>
      </c>
      <c r="W40" s="2">
        <v>0.5</v>
      </c>
      <c r="X40" s="8">
        <f t="shared" ca="1" si="18"/>
        <v>5</v>
      </c>
      <c r="Y40" s="8">
        <f t="shared" ca="1" si="18"/>
        <v>0.2</v>
      </c>
      <c r="Z40" s="8">
        <f t="shared" ca="1" si="18"/>
        <v>0.2</v>
      </c>
      <c r="AA40" s="8">
        <f t="shared" ca="1" si="18"/>
        <v>0</v>
      </c>
      <c r="AD40" s="2">
        <v>5</v>
      </c>
      <c r="AE40" s="2">
        <f t="shared" ca="1" si="17"/>
        <v>0.65996322969428256</v>
      </c>
    </row>
    <row r="41" spans="2:31" x14ac:dyDescent="0.2">
      <c r="B41" s="2">
        <f t="shared" ca="1" si="6"/>
        <v>1.1312525033810683</v>
      </c>
      <c r="C41" s="2">
        <f t="shared" ca="1" si="7"/>
        <v>3.8115271990461292</v>
      </c>
      <c r="D41" s="2">
        <f t="shared" ca="1" si="0"/>
        <v>2.6170089141811643</v>
      </c>
      <c r="E41" s="2">
        <f t="shared" ca="1" si="8"/>
        <v>38.058875965570884</v>
      </c>
      <c r="G41" s="2">
        <f t="shared" ca="1" si="9"/>
        <v>2.6170089141811643</v>
      </c>
      <c r="H41" s="2">
        <f t="shared" ca="1" si="1"/>
        <v>0.47255489021956087</v>
      </c>
      <c r="I41" s="2">
        <f t="shared" ca="1" si="2"/>
        <v>-6.8849042454066312E-2</v>
      </c>
      <c r="J41" s="2">
        <f t="shared" ca="1" si="3"/>
        <v>0.63971047633451783</v>
      </c>
      <c r="K41" s="2">
        <f t="shared" ca="1" si="4"/>
        <v>0.96203202980172775</v>
      </c>
      <c r="L41" s="2">
        <f t="shared" ca="1" si="5"/>
        <v>-0.44673958571076677</v>
      </c>
      <c r="S41" s="10" t="s">
        <v>2</v>
      </c>
      <c r="T41" s="8">
        <f ca="1">EXP(-INTERCEPT(L9:L208,K9:K208)/T40)</f>
        <v>3.1577611811640742</v>
      </c>
      <c r="U41" s="3" t="s">
        <v>36</v>
      </c>
      <c r="W41" s="2">
        <v>0.6</v>
      </c>
      <c r="X41" s="8">
        <f t="shared" ca="1" si="18"/>
        <v>20</v>
      </c>
      <c r="Y41" s="8">
        <f t="shared" ca="1" si="18"/>
        <v>0.45</v>
      </c>
      <c r="Z41" s="8">
        <f t="shared" ca="1" si="18"/>
        <v>1.25</v>
      </c>
      <c r="AA41" s="8">
        <f t="shared" ca="1" si="18"/>
        <v>4.05</v>
      </c>
      <c r="AD41" s="2">
        <v>6</v>
      </c>
      <c r="AE41" s="2">
        <f t="shared" ca="1" si="17"/>
        <v>0.53974935039555727</v>
      </c>
    </row>
    <row r="42" spans="2:31" x14ac:dyDescent="0.2">
      <c r="B42" s="2">
        <f t="shared" ca="1" si="6"/>
        <v>0.11387053253523481</v>
      </c>
      <c r="C42" s="2">
        <f t="shared" ca="1" si="7"/>
        <v>5.0615929019937784</v>
      </c>
      <c r="D42" s="2">
        <f t="shared" ca="1" si="0"/>
        <v>4.31107309925767</v>
      </c>
      <c r="E42" s="2">
        <f t="shared" ca="1" si="8"/>
        <v>0.13213172850247337</v>
      </c>
      <c r="G42" s="2">
        <f t="shared" ca="1" si="9"/>
        <v>4.31107309925767</v>
      </c>
      <c r="H42" s="2">
        <f t="shared" ca="1" si="1"/>
        <v>0.86177644710578838</v>
      </c>
      <c r="I42" s="2">
        <f t="shared" ca="1" si="2"/>
        <v>1.088335314817922</v>
      </c>
      <c r="J42" s="2">
        <f t="shared" ca="1" si="3"/>
        <v>1.9788829560174166</v>
      </c>
      <c r="K42" s="2">
        <f t="shared" ca="1" si="4"/>
        <v>1.4611868520716376</v>
      </c>
      <c r="L42" s="2">
        <f t="shared" ca="1" si="5"/>
        <v>0.68253252187869773</v>
      </c>
      <c r="W42" s="2">
        <v>0.7</v>
      </c>
      <c r="X42" s="8">
        <f t="shared" ca="1" si="18"/>
        <v>31.25</v>
      </c>
      <c r="Y42" s="8">
        <f t="shared" ca="1" si="18"/>
        <v>0</v>
      </c>
      <c r="Z42" s="8">
        <f t="shared" ca="1" si="18"/>
        <v>2.4500000000000002</v>
      </c>
      <c r="AA42" s="8">
        <f t="shared" ca="1" si="18"/>
        <v>12.8</v>
      </c>
      <c r="AD42" s="2">
        <v>7</v>
      </c>
      <c r="AE42" s="2">
        <f t="shared" ca="1" si="17"/>
        <v>0.4288798575530548</v>
      </c>
    </row>
    <row r="43" spans="2:31" x14ac:dyDescent="0.2">
      <c r="B43" s="2">
        <f t="shared" ca="1" si="6"/>
        <v>0.18457594618774753</v>
      </c>
      <c r="C43" s="2">
        <f t="shared" ca="1" si="7"/>
        <v>4.3015243673521599</v>
      </c>
      <c r="D43" s="2">
        <f t="shared" ca="1" si="0"/>
        <v>2.1301800130791997</v>
      </c>
      <c r="E43" s="2">
        <f t="shared" ca="1" si="8"/>
        <v>19.228156216760702</v>
      </c>
      <c r="G43" s="2">
        <f t="shared" ca="1" si="9"/>
        <v>2.1301800130791997</v>
      </c>
      <c r="H43" s="2">
        <f t="shared" ca="1" si="1"/>
        <v>0.3727544910179641</v>
      </c>
      <c r="I43" s="2">
        <f t="shared" ca="1" si="2"/>
        <v>-0.32456676785852062</v>
      </c>
      <c r="J43" s="2">
        <f t="shared" ca="1" si="3"/>
        <v>0.46641725361450803</v>
      </c>
      <c r="K43" s="2">
        <f t="shared" ca="1" si="4"/>
        <v>0.75620648933301882</v>
      </c>
      <c r="L43" s="2">
        <f t="shared" ca="1" si="5"/>
        <v>-0.76267465146004187</v>
      </c>
      <c r="S43" s="2" t="s">
        <v>28</v>
      </c>
      <c r="W43" s="2">
        <v>0.8</v>
      </c>
      <c r="X43" s="8">
        <f t="shared" ca="1" si="18"/>
        <v>0.45</v>
      </c>
      <c r="Y43" s="8">
        <f t="shared" ca="1" si="18"/>
        <v>0.2</v>
      </c>
      <c r="Z43" s="8">
        <f t="shared" ca="1" si="18"/>
        <v>0.05</v>
      </c>
      <c r="AA43" s="8">
        <f t="shared" ca="1" si="18"/>
        <v>4.05</v>
      </c>
      <c r="AD43" s="2">
        <v>8</v>
      </c>
      <c r="AE43" s="2">
        <f t="shared" ca="1" si="17"/>
        <v>0.33259390259930788</v>
      </c>
    </row>
    <row r="44" spans="2:31" x14ac:dyDescent="0.2">
      <c r="B44" s="2">
        <f t="shared" ca="1" si="6"/>
        <v>5.2129385048972861E-2</v>
      </c>
      <c r="C44" s="2">
        <f t="shared" ca="1" si="7"/>
        <v>4.5292914172697785</v>
      </c>
      <c r="D44" s="2">
        <f t="shared" ca="1" si="0"/>
        <v>3.6543236657092644</v>
      </c>
      <c r="E44" s="2">
        <f t="shared" ca="1" si="8"/>
        <v>4.0247527860530843</v>
      </c>
      <c r="G44" s="2">
        <f t="shared" ca="1" si="9"/>
        <v>3.6543236657092644</v>
      </c>
      <c r="H44" s="2">
        <f t="shared" ca="1" si="1"/>
        <v>0.72704590818363268</v>
      </c>
      <c r="I44" s="2">
        <f t="shared" ca="1" si="2"/>
        <v>0.60390292558359793</v>
      </c>
      <c r="J44" s="2">
        <f t="shared" ca="1" si="3"/>
        <v>1.298451659782774</v>
      </c>
      <c r="K44" s="2">
        <f t="shared" ca="1" si="4"/>
        <v>1.2959110324974694</v>
      </c>
      <c r="L44" s="2">
        <f t="shared" ca="1" si="5"/>
        <v>0.26117252369013333</v>
      </c>
      <c r="S44" s="2">
        <f ca="1">(T44 - INTERCEPT(L9:L208,K9:K208)) / SLOPE(L9:L208,K9:K208)</f>
        <v>2.2877049117989712</v>
      </c>
      <c r="T44" s="2">
        <v>2</v>
      </c>
      <c r="W44" s="2">
        <v>0.9</v>
      </c>
      <c r="X44" s="8">
        <f t="shared" ca="1" si="18"/>
        <v>16.2</v>
      </c>
      <c r="Y44" s="8">
        <f t="shared" ca="1" si="18"/>
        <v>0.05</v>
      </c>
      <c r="Z44" s="8">
        <f t="shared" ca="1" si="18"/>
        <v>1.25</v>
      </c>
      <c r="AA44" s="8">
        <f t="shared" ca="1" si="18"/>
        <v>11.25</v>
      </c>
      <c r="AC44" s="4" t="s">
        <v>0</v>
      </c>
      <c r="AD44" s="2">
        <v>9</v>
      </c>
      <c r="AE44" s="2">
        <f t="shared" ca="1" si="17"/>
        <v>0.25265604649656376</v>
      </c>
    </row>
    <row r="45" spans="2:31" x14ac:dyDescent="0.2">
      <c r="B45" s="2">
        <f t="shared" ca="1" si="6"/>
        <v>0.12685781398602497</v>
      </c>
      <c r="C45" s="2">
        <f t="shared" ca="1" si="7"/>
        <v>3.2518588905193719</v>
      </c>
      <c r="D45" s="2">
        <f t="shared" ca="1" si="0"/>
        <v>3.3817624823428201</v>
      </c>
      <c r="E45" s="2">
        <f t="shared" ca="1" si="8"/>
        <v>1.0356260333599394</v>
      </c>
      <c r="G45" s="2">
        <f t="shared" ca="1" si="9"/>
        <v>3.3817624823428201</v>
      </c>
      <c r="H45" s="2">
        <f t="shared" ca="1" si="1"/>
        <v>0.66217564870259471</v>
      </c>
      <c r="I45" s="2">
        <f t="shared" ca="1" si="2"/>
        <v>0.41840818585089401</v>
      </c>
      <c r="J45" s="2">
        <f t="shared" ca="1" si="3"/>
        <v>1.0852291892924801</v>
      </c>
      <c r="K45" s="2">
        <f t="shared" ca="1" si="4"/>
        <v>1.2183970180701214</v>
      </c>
      <c r="L45" s="2">
        <f t="shared" ca="1" si="5"/>
        <v>8.1791199056533828E-2</v>
      </c>
      <c r="S45" s="2">
        <f ca="1">(T45 - INTERCEPT(L10:L209,K10:K209)) / SLOPE(L10:L209,K10:K209)</f>
        <v>-2.2635852235785094</v>
      </c>
      <c r="T45" s="2">
        <v>-6</v>
      </c>
      <c r="W45" s="4" t="s">
        <v>34</v>
      </c>
      <c r="X45" s="8">
        <f ca="1">SUM(X35:X44)</f>
        <v>99.5</v>
      </c>
      <c r="Y45" s="8">
        <f ca="1">SUM(Y35:Y44)</f>
        <v>2</v>
      </c>
      <c r="Z45" s="8">
        <f ca="1">SUM(Z35:Z44)</f>
        <v>8.8000000000000007</v>
      </c>
      <c r="AA45" s="8">
        <f ca="1">SUM(AA35:AA44)</f>
        <v>40.6</v>
      </c>
      <c r="AC45" s="2">
        <f ca="1">OFFSET(X45:AA45,0,$W$5,1,1)</f>
        <v>8.8000000000000007</v>
      </c>
      <c r="AD45" s="2">
        <v>10</v>
      </c>
      <c r="AE45" s="2">
        <f t="shared" ca="1" si="17"/>
        <v>0.18857346751345014</v>
      </c>
    </row>
    <row r="46" spans="2:31" x14ac:dyDescent="0.2">
      <c r="B46" s="2">
        <f t="shared" ca="1" si="6"/>
        <v>3.8060496209287996E-2</v>
      </c>
      <c r="C46" s="2">
        <f t="shared" ca="1" si="7"/>
        <v>4.42633839433788</v>
      </c>
      <c r="D46" s="2">
        <f t="shared" ca="1" si="0"/>
        <v>5.4432128076482265</v>
      </c>
      <c r="E46" s="2">
        <f t="shared" ca="1" si="8"/>
        <v>0.81868215270363687</v>
      </c>
      <c r="G46" s="2">
        <f t="shared" ca="1" si="9"/>
        <v>5.4432128076482265</v>
      </c>
      <c r="H46" s="2">
        <f t="shared" ca="1" si="1"/>
        <v>0.96157684630738516</v>
      </c>
      <c r="I46" s="2">
        <f t="shared" ca="1" si="2"/>
        <v>1.7692851078409648</v>
      </c>
      <c r="J46" s="2">
        <f t="shared" ca="1" si="3"/>
        <v>3.2590950403510699</v>
      </c>
      <c r="K46" s="2">
        <f t="shared" ca="1" si="4"/>
        <v>1.694369476179642</v>
      </c>
      <c r="L46" s="2">
        <f t="shared" ca="1" si="5"/>
        <v>1.1814495618576624</v>
      </c>
      <c r="W46" s="4" t="s">
        <v>32</v>
      </c>
      <c r="X46" s="8">
        <f>10-1-1</f>
        <v>8</v>
      </c>
      <c r="Y46" s="8">
        <f>10-1-2</f>
        <v>7</v>
      </c>
      <c r="Z46" s="8">
        <f t="shared" ref="Z46:AA46" si="19">10-1-2</f>
        <v>7</v>
      </c>
      <c r="AA46" s="8">
        <f t="shared" si="19"/>
        <v>7</v>
      </c>
      <c r="AD46" s="2">
        <v>11</v>
      </c>
      <c r="AE46" s="2">
        <f t="shared" ca="1" si="17"/>
        <v>0.13861902087329542</v>
      </c>
    </row>
    <row r="47" spans="2:31" x14ac:dyDescent="0.2">
      <c r="B47" s="2">
        <f t="shared" ca="1" si="6"/>
        <v>0.61715710666896961</v>
      </c>
      <c r="C47" s="2">
        <f t="shared" ca="1" si="7"/>
        <v>4.9019718627967483</v>
      </c>
      <c r="D47" s="2">
        <f t="shared" ca="1" si="0"/>
        <v>1.0163184946278616</v>
      </c>
      <c r="E47" s="2">
        <f t="shared" ca="1" si="8"/>
        <v>15.688339705976764</v>
      </c>
      <c r="G47" s="2">
        <f t="shared" ca="1" si="9"/>
        <v>1.0163184946278616</v>
      </c>
      <c r="H47" s="2">
        <f t="shared" ca="1" si="1"/>
        <v>0.13323353293413173</v>
      </c>
      <c r="I47" s="2">
        <f t="shared" ca="1" si="2"/>
        <v>-1.1112353339257341</v>
      </c>
      <c r="J47" s="2">
        <f t="shared" ca="1" si="3"/>
        <v>0.14298569596365052</v>
      </c>
      <c r="K47" s="2">
        <f t="shared" ca="1" si="4"/>
        <v>1.6186778996456316E-2</v>
      </c>
      <c r="L47" s="2">
        <f t="shared" ca="1" si="5"/>
        <v>-1.9450106819516066</v>
      </c>
      <c r="X47" s="4" t="s">
        <v>25</v>
      </c>
      <c r="Y47" s="4" t="s">
        <v>26</v>
      </c>
      <c r="Z47" s="4" t="s">
        <v>14</v>
      </c>
      <c r="AA47" s="4" t="s">
        <v>27</v>
      </c>
      <c r="AD47" s="2">
        <v>12</v>
      </c>
      <c r="AE47" s="2">
        <f t="shared" ca="1" si="17"/>
        <v>0.10055886850835885</v>
      </c>
    </row>
    <row r="48" spans="2:31" x14ac:dyDescent="0.2">
      <c r="B48" s="2">
        <f t="shared" ca="1" si="6"/>
        <v>0.16371971252403389</v>
      </c>
      <c r="C48" s="2">
        <f t="shared" ca="1" si="7"/>
        <v>5.1497540618219784</v>
      </c>
      <c r="D48" s="2">
        <f t="shared" ca="1" si="0"/>
        <v>2.6735065217337861</v>
      </c>
      <c r="E48" s="2">
        <f t="shared" ca="1" si="8"/>
        <v>1.4732264002106474</v>
      </c>
      <c r="G48" s="2">
        <f t="shared" ca="1" si="9"/>
        <v>2.6735065217337861</v>
      </c>
      <c r="H48" s="2">
        <f t="shared" ca="1" si="1"/>
        <v>0.49251497005988026</v>
      </c>
      <c r="I48" s="2">
        <f t="shared" ca="1" si="2"/>
        <v>-1.8763288596579355E-2</v>
      </c>
      <c r="J48" s="2">
        <f t="shared" ca="1" si="3"/>
        <v>0.67828806615619563</v>
      </c>
      <c r="K48" s="2">
        <f t="shared" ca="1" si="4"/>
        <v>0.98339091480288321</v>
      </c>
      <c r="L48" s="2">
        <f t="shared" ca="1" si="5"/>
        <v>-0.38818320493956238</v>
      </c>
      <c r="W48" s="4" t="s">
        <v>35</v>
      </c>
      <c r="X48" s="8">
        <f ca="1">CHIDIST(X45,X46)</f>
        <v>5.4015527462337178E-18</v>
      </c>
      <c r="Y48" s="8">
        <f ca="1">CHIDIST(Y45,Y46)</f>
        <v>0.95984036873010159</v>
      </c>
      <c r="Z48" s="8">
        <f ca="1">CHIDIST(Z45,Z46)</f>
        <v>0.26733602001737788</v>
      </c>
      <c r="AA48" s="8">
        <f ca="1">CHIDIST(AA45,AA46)</f>
        <v>9.660803314490495E-7</v>
      </c>
      <c r="AC48" s="2">
        <f ca="1">OFFSET(X48:AA48,0,$W$5,1,1)</f>
        <v>0.26733602001737788</v>
      </c>
      <c r="AD48" s="2">
        <v>13</v>
      </c>
      <c r="AE48" s="2">
        <f t="shared" ca="1" si="17"/>
        <v>7.210839103392136E-2</v>
      </c>
    </row>
    <row r="49" spans="2:31" x14ac:dyDescent="0.2">
      <c r="B49" s="2">
        <f t="shared" ca="1" si="6"/>
        <v>0.49189658269230119</v>
      </c>
      <c r="C49" s="2">
        <f t="shared" ca="1" si="7"/>
        <v>3.4823742687282229</v>
      </c>
      <c r="D49" s="2">
        <f t="shared" ca="1" si="0"/>
        <v>3.1461135073506825</v>
      </c>
      <c r="E49" s="2">
        <f t="shared" ca="1" si="8"/>
        <v>1.8632332912968359</v>
      </c>
      <c r="G49" s="2">
        <f t="shared" ca="1" si="9"/>
        <v>3.1461135073506825</v>
      </c>
      <c r="H49" s="2">
        <f t="shared" ca="1" si="1"/>
        <v>0.62225548902195604</v>
      </c>
      <c r="I49" s="2">
        <f t="shared" ca="1" si="2"/>
        <v>0.31140990888038406</v>
      </c>
      <c r="J49" s="2">
        <f t="shared" ca="1" si="3"/>
        <v>0.97353720876730654</v>
      </c>
      <c r="K49" s="2">
        <f t="shared" ca="1" si="4"/>
        <v>1.1461678838805442</v>
      </c>
      <c r="L49" s="2">
        <f t="shared" ca="1" si="5"/>
        <v>-2.6819233259523571E-2</v>
      </c>
      <c r="W49" s="9">
        <v>0.05</v>
      </c>
      <c r="X49" s="2" t="str">
        <f ca="1">IF(X48&gt;$W49, "pass", "FAIL")</f>
        <v>FAIL</v>
      </c>
      <c r="Y49" s="2" t="str">
        <f t="shared" ref="Y49:AA49" ca="1" si="20">IF(Y48&gt;$W49, "pass", "FAIL")</f>
        <v>pass</v>
      </c>
      <c r="Z49" s="2" t="str">
        <f t="shared" ca="1" si="20"/>
        <v>pass</v>
      </c>
      <c r="AA49" s="2" t="str">
        <f t="shared" ca="1" si="20"/>
        <v>FAIL</v>
      </c>
      <c r="AD49" s="2">
        <v>14</v>
      </c>
      <c r="AE49" s="2">
        <f t="shared" ca="1" si="17"/>
        <v>5.1181353413065442E-2</v>
      </c>
    </row>
    <row r="50" spans="2:31" x14ac:dyDescent="0.2">
      <c r="B50" s="2">
        <f t="shared" ca="1" si="6"/>
        <v>0.61601876230278452</v>
      </c>
      <c r="C50" s="2">
        <f t="shared" ca="1" si="7"/>
        <v>4.8524370794491851</v>
      </c>
      <c r="D50" s="2">
        <f t="shared" ca="1" si="0"/>
        <v>2.3313650854431591</v>
      </c>
      <c r="E50" s="2">
        <f t="shared" ca="1" si="8"/>
        <v>0.47924248959543519</v>
      </c>
      <c r="G50" s="2">
        <f t="shared" ca="1" si="9"/>
        <v>2.3313650854431591</v>
      </c>
      <c r="H50" s="2">
        <f t="shared" ca="1" si="1"/>
        <v>0.41267465069860282</v>
      </c>
      <c r="I50" s="2">
        <f t="shared" ca="1" si="2"/>
        <v>-0.22067011655872468</v>
      </c>
      <c r="J50" s="2">
        <f t="shared" ca="1" si="3"/>
        <v>0.53217635494447868</v>
      </c>
      <c r="K50" s="2">
        <f t="shared" ca="1" si="4"/>
        <v>0.8464539696014417</v>
      </c>
      <c r="L50" s="2">
        <f t="shared" ca="1" si="5"/>
        <v>-0.63078035031603541</v>
      </c>
      <c r="AD50" s="2">
        <v>15</v>
      </c>
      <c r="AE50" s="2">
        <f t="shared" ca="1" si="17"/>
        <v>3.5999404763428805E-2</v>
      </c>
    </row>
    <row r="51" spans="2:31" x14ac:dyDescent="0.2">
      <c r="B51" s="2">
        <f t="shared" ca="1" si="6"/>
        <v>0.99208173068298444</v>
      </c>
      <c r="C51" s="2">
        <f t="shared" ca="1" si="7"/>
        <v>3.9633898489834278</v>
      </c>
      <c r="D51" s="2">
        <f t="shared" ca="1" si="0"/>
        <v>0.46984748961753686</v>
      </c>
      <c r="E51" s="2">
        <f t="shared" ca="1" si="8"/>
        <v>17.746572977545004</v>
      </c>
      <c r="G51" s="2">
        <f t="shared" ca="1" si="9"/>
        <v>0.46984748961753686</v>
      </c>
      <c r="H51" s="2">
        <f t="shared" ca="1" si="1"/>
        <v>3.3433133732534932E-2</v>
      </c>
      <c r="I51" s="2">
        <f t="shared" ca="1" si="2"/>
        <v>-1.8325718510313058</v>
      </c>
      <c r="J51" s="2">
        <f t="shared" ca="1" si="3"/>
        <v>3.400479879775959E-2</v>
      </c>
      <c r="K51" s="2">
        <f t="shared" ca="1" si="4"/>
        <v>-0.75534712711181495</v>
      </c>
      <c r="L51" s="2">
        <f t="shared" ca="1" si="5"/>
        <v>-3.3812536232148691</v>
      </c>
      <c r="AD51" s="2">
        <v>16</v>
      </c>
      <c r="AE51" s="2">
        <f t="shared" ca="1" si="17"/>
        <v>2.5116360746852796E-2</v>
      </c>
    </row>
    <row r="52" spans="2:31" x14ac:dyDescent="0.2">
      <c r="B52" s="2">
        <f t="shared" ca="1" si="6"/>
        <v>0.33671595336648991</v>
      </c>
      <c r="C52" s="2">
        <f t="shared" ca="1" si="7"/>
        <v>3.5028800938366036</v>
      </c>
      <c r="D52" s="2">
        <f t="shared" ca="1" si="0"/>
        <v>3.7500287475534329</v>
      </c>
      <c r="E52" s="2">
        <f t="shared" ca="1" si="8"/>
        <v>0.15027786909649821</v>
      </c>
      <c r="G52" s="2">
        <f t="shared" ca="1" si="9"/>
        <v>3.7500287475534329</v>
      </c>
      <c r="H52" s="2">
        <f t="shared" ca="1" si="1"/>
        <v>0.75199600798403188</v>
      </c>
      <c r="I52" s="2">
        <f t="shared" ca="1" si="2"/>
        <v>0.68078430267664325</v>
      </c>
      <c r="J52" s="2">
        <f t="shared" ca="1" si="3"/>
        <v>1.3943104361081264</v>
      </c>
      <c r="K52" s="2">
        <f t="shared" ca="1" si="4"/>
        <v>1.3217635059671844</v>
      </c>
      <c r="L52" s="2">
        <f t="shared" ca="1" si="5"/>
        <v>0.33239998202775339</v>
      </c>
      <c r="AD52" s="2">
        <v>17</v>
      </c>
      <c r="AE52" s="2">
        <f t="shared" ca="1" si="17"/>
        <v>1.7396182569124501E-2</v>
      </c>
    </row>
    <row r="53" spans="2:31" x14ac:dyDescent="0.2">
      <c r="B53" s="2">
        <f t="shared" ca="1" si="6"/>
        <v>0.42616774422694248</v>
      </c>
      <c r="C53" s="2">
        <f t="shared" ca="1" si="7"/>
        <v>2.6504639488206356</v>
      </c>
      <c r="D53" s="2">
        <f t="shared" ca="1" si="0"/>
        <v>2.1349130966172858</v>
      </c>
      <c r="E53" s="2">
        <f t="shared" ca="1" si="8"/>
        <v>5.7571060112495714E-2</v>
      </c>
      <c r="G53" s="2">
        <f t="shared" ca="1" si="9"/>
        <v>2.1349130966172858</v>
      </c>
      <c r="H53" s="2">
        <f t="shared" ca="1" si="1"/>
        <v>0.3777445109780439</v>
      </c>
      <c r="I53" s="2">
        <f t="shared" ca="1" si="2"/>
        <v>-0.31140990888038428</v>
      </c>
      <c r="J53" s="2">
        <f t="shared" ca="1" si="3"/>
        <v>0.47440451652471904</v>
      </c>
      <c r="K53" s="2">
        <f t="shared" ca="1" si="4"/>
        <v>0.75842594169162914</v>
      </c>
      <c r="L53" s="2">
        <f t="shared" ca="1" si="5"/>
        <v>-0.74569491084495487</v>
      </c>
      <c r="AD53" s="2">
        <v>18</v>
      </c>
      <c r="AE53" s="2">
        <f t="shared" ca="1" si="17"/>
        <v>1.1970002354029556E-2</v>
      </c>
    </row>
    <row r="54" spans="2:31" x14ac:dyDescent="0.2">
      <c r="B54" s="2">
        <f t="shared" ca="1" si="6"/>
        <v>1.3889617669973176E-2</v>
      </c>
      <c r="C54" s="2">
        <f t="shared" ca="1" si="7"/>
        <v>2.7433751034055165</v>
      </c>
      <c r="D54" s="2">
        <f t="shared" ca="1" si="0"/>
        <v>2.9022493347365415</v>
      </c>
      <c r="E54" s="2">
        <f t="shared" ca="1" si="8"/>
        <v>13.80642098737292</v>
      </c>
      <c r="G54" s="2">
        <f t="shared" ca="1" si="9"/>
        <v>2.9022493347365415</v>
      </c>
      <c r="H54" s="2">
        <f t="shared" ca="1" si="1"/>
        <v>0.55239520958083832</v>
      </c>
      <c r="I54" s="2">
        <f t="shared" ca="1" si="2"/>
        <v>0.13171517670012142</v>
      </c>
      <c r="J54" s="2">
        <f t="shared" ca="1" si="3"/>
        <v>0.80384460014595926</v>
      </c>
      <c r="K54" s="2">
        <f t="shared" ca="1" si="4"/>
        <v>1.0654860690126349</v>
      </c>
      <c r="L54" s="2">
        <f t="shared" ca="1" si="5"/>
        <v>-0.21834931188536261</v>
      </c>
      <c r="AD54" s="2">
        <v>19</v>
      </c>
      <c r="AE54" s="2">
        <f t="shared" ca="1" si="17"/>
        <v>8.1873409680615506E-3</v>
      </c>
    </row>
    <row r="55" spans="2:31" x14ac:dyDescent="0.2">
      <c r="B55" s="2">
        <f t="shared" ca="1" si="6"/>
        <v>0.51983898400786654</v>
      </c>
      <c r="C55" s="2">
        <f t="shared" ca="1" si="7"/>
        <v>2.5964715083795493</v>
      </c>
      <c r="D55" s="2">
        <f t="shared" ca="1" si="0"/>
        <v>0.42630993470751921</v>
      </c>
      <c r="E55" s="2">
        <f t="shared" ca="1" si="8"/>
        <v>0.60933921282232251</v>
      </c>
      <c r="G55" s="2">
        <f t="shared" ca="1" si="9"/>
        <v>0.42630993470751921</v>
      </c>
      <c r="H55" s="2">
        <f t="shared" ca="1" si="1"/>
        <v>2.8443113772455089E-2</v>
      </c>
      <c r="I55" s="2">
        <f t="shared" ca="1" si="2"/>
        <v>-1.9041839786906032</v>
      </c>
      <c r="J55" s="2">
        <f t="shared" ca="1" si="3"/>
        <v>2.8855456832555762E-2</v>
      </c>
      <c r="K55" s="2">
        <f t="shared" ca="1" si="4"/>
        <v>-0.85258865098446679</v>
      </c>
      <c r="L55" s="2">
        <f t="shared" ca="1" si="5"/>
        <v>-3.545456158937748</v>
      </c>
      <c r="AD55" s="2">
        <v>20</v>
      </c>
      <c r="AE55" s="2">
        <f t="shared" ca="1" si="17"/>
        <v>5.5696830729455669E-3</v>
      </c>
    </row>
    <row r="56" spans="2:31" x14ac:dyDescent="0.2">
      <c r="B56" s="2">
        <f t="shared" ca="1" si="6"/>
        <v>0.26475377663842564</v>
      </c>
      <c r="C56" s="2">
        <f t="shared" ca="1" si="7"/>
        <v>2.5617946498739155</v>
      </c>
      <c r="D56" s="2">
        <f t="shared" ca="1" si="0"/>
        <v>1.1965693686938055</v>
      </c>
      <c r="E56" s="2">
        <f t="shared" ca="1" si="8"/>
        <v>1.5798502273923101</v>
      </c>
      <c r="G56" s="2">
        <f t="shared" ca="1" si="9"/>
        <v>1.1965693686938055</v>
      </c>
      <c r="H56" s="2">
        <f t="shared" ca="1" si="1"/>
        <v>0.16816367265469062</v>
      </c>
      <c r="I56" s="2">
        <f t="shared" ca="1" si="2"/>
        <v>-0.96144723227760642</v>
      </c>
      <c r="J56" s="2">
        <f t="shared" ca="1" si="3"/>
        <v>0.18411957945396148</v>
      </c>
      <c r="K56" s="2">
        <f t="shared" ca="1" si="4"/>
        <v>0.1794586030282313</v>
      </c>
      <c r="L56" s="2">
        <f t="shared" ca="1" si="5"/>
        <v>-1.6921698441223794</v>
      </c>
      <c r="S56" s="4" t="s">
        <v>39</v>
      </c>
      <c r="T56" s="2">
        <f ca="1">-INTERCEPT(I9:I208,K9:K208) / SLOPE(I9:I208,K9:K208)</f>
        <v>0.82447111756947322</v>
      </c>
      <c r="U56" s="8">
        <f ca="1">AVERAGE(K9:K208)</f>
        <v>0.82447111756947311</v>
      </c>
    </row>
    <row r="57" spans="2:31" x14ac:dyDescent="0.2">
      <c r="B57" s="2">
        <f t="shared" ca="1" si="6"/>
        <v>6.8089002653888897E-2</v>
      </c>
      <c r="C57" s="2">
        <f t="shared" ca="1" si="7"/>
        <v>3.7979503119304905</v>
      </c>
      <c r="D57" s="2">
        <f t="shared" ca="1" si="0"/>
        <v>7.4421313231101678</v>
      </c>
      <c r="E57" s="2">
        <f t="shared" ca="1" si="8"/>
        <v>3.1406151437584953</v>
      </c>
      <c r="G57" s="2">
        <f t="shared" ca="1" si="9"/>
        <v>7.4421313231101678</v>
      </c>
      <c r="H57" s="2">
        <f t="shared" ca="1" si="1"/>
        <v>0.99650698602794407</v>
      </c>
      <c r="I57" s="2">
        <f t="shared" ca="1" si="2"/>
        <v>2.6975095569769167</v>
      </c>
      <c r="J57" s="2">
        <f t="shared" ca="1" si="3"/>
        <v>5.6569903131494312</v>
      </c>
      <c r="K57" s="2">
        <f t="shared" ca="1" si="4"/>
        <v>2.0071572759808003</v>
      </c>
      <c r="L57" s="2">
        <f t="shared" ca="1" si="5"/>
        <v>1.7328920039942408</v>
      </c>
      <c r="S57" s="4" t="s">
        <v>40</v>
      </c>
      <c r="T57" s="2">
        <f ca="1">1/SLOPE(I9:I208,K9:K208)</f>
        <v>0.75469503527000004</v>
      </c>
      <c r="U57" s="8">
        <f ca="1">STDEV(K9:K208)</f>
        <v>0.71103358935693761</v>
      </c>
    </row>
    <row r="58" spans="2:31" x14ac:dyDescent="0.2">
      <c r="B58" s="2">
        <f t="shared" ca="1" si="6"/>
        <v>0.41661559562744649</v>
      </c>
      <c r="C58" s="2">
        <f t="shared" ca="1" si="7"/>
        <v>3.1712349914584221</v>
      </c>
      <c r="D58" s="2">
        <f t="shared" ca="1" si="0"/>
        <v>0.93389885415757878</v>
      </c>
      <c r="E58" s="2">
        <f t="shared" ca="1" si="8"/>
        <v>5.0846703636838049</v>
      </c>
      <c r="G58" s="2">
        <f t="shared" ca="1" si="9"/>
        <v>0.93389885415757878</v>
      </c>
      <c r="H58" s="2">
        <f t="shared" ca="1" si="1"/>
        <v>0.1182634730538922</v>
      </c>
      <c r="I58" s="2">
        <f t="shared" ca="1" si="2"/>
        <v>-1.1837123561092822</v>
      </c>
      <c r="J58" s="2">
        <f t="shared" ca="1" si="3"/>
        <v>0.12586198988505898</v>
      </c>
      <c r="K58" s="2">
        <f t="shared" ca="1" si="4"/>
        <v>-6.8387139810596104E-2</v>
      </c>
      <c r="L58" s="2">
        <f t="shared" ca="1" si="5"/>
        <v>-2.0725692907027615</v>
      </c>
    </row>
    <row r="59" spans="2:31" x14ac:dyDescent="0.2">
      <c r="B59" s="2">
        <f t="shared" ca="1" si="6"/>
        <v>0.1168583733322504</v>
      </c>
      <c r="C59" s="2">
        <f t="shared" ca="1" si="7"/>
        <v>3.5294854910758064</v>
      </c>
      <c r="D59" s="2">
        <f t="shared" ca="1" si="0"/>
        <v>1.2588271513175282</v>
      </c>
      <c r="E59" s="2">
        <f t="shared" ca="1" si="8"/>
        <v>0.1562815487329208</v>
      </c>
      <c r="G59" s="2">
        <f t="shared" ca="1" si="9"/>
        <v>1.2588271513175282</v>
      </c>
      <c r="H59" s="2">
        <f t="shared" ca="1" si="1"/>
        <v>0.17315369261477045</v>
      </c>
      <c r="I59" s="2">
        <f t="shared" ca="1" si="2"/>
        <v>-0.94177590213267803</v>
      </c>
      <c r="J59" s="2">
        <f t="shared" ca="1" si="3"/>
        <v>0.19013644477819247</v>
      </c>
      <c r="K59" s="2">
        <f t="shared" ca="1" si="4"/>
        <v>0.2301804551823094</v>
      </c>
      <c r="L59" s="2">
        <f t="shared" ca="1" si="5"/>
        <v>-1.6600133341423726</v>
      </c>
      <c r="S59" s="2" t="s">
        <v>28</v>
      </c>
    </row>
    <row r="60" spans="2:31" x14ac:dyDescent="0.2">
      <c r="B60" s="2">
        <f t="shared" ca="1" si="6"/>
        <v>0.17564014446978629</v>
      </c>
      <c r="C60" s="2">
        <f t="shared" ca="1" si="7"/>
        <v>4.3135649142248376</v>
      </c>
      <c r="D60" s="2">
        <f t="shared" ca="1" si="0"/>
        <v>2.7251638308321571</v>
      </c>
      <c r="E60" s="2">
        <f t="shared" ca="1" si="8"/>
        <v>2.6382870270245253</v>
      </c>
      <c r="G60" s="2">
        <f t="shared" ca="1" si="9"/>
        <v>2.7251638308321571</v>
      </c>
      <c r="H60" s="2">
        <f t="shared" ca="1" si="1"/>
        <v>0.50249500998003993</v>
      </c>
      <c r="I60" s="2">
        <f t="shared" ca="1" si="2"/>
        <v>6.2541033315154067E-3</v>
      </c>
      <c r="J60" s="2">
        <f t="shared" ca="1" si="3"/>
        <v>0.69814969224291712</v>
      </c>
      <c r="K60" s="2">
        <f t="shared" ca="1" si="4"/>
        <v>1.0025285477142842</v>
      </c>
      <c r="L60" s="2">
        <f t="shared" ca="1" si="5"/>
        <v>-0.35932174041202503</v>
      </c>
      <c r="S60" s="2">
        <f ca="1">$U$56+T60*$U$57</f>
        <v>2.9575718856402862</v>
      </c>
      <c r="T60" s="2">
        <v>3</v>
      </c>
    </row>
    <row r="61" spans="2:31" x14ac:dyDescent="0.2">
      <c r="B61" s="2">
        <f t="shared" ca="1" si="6"/>
        <v>1.9897036318656493E-2</v>
      </c>
      <c r="C61" s="2">
        <f t="shared" ca="1" si="7"/>
        <v>3.2367071732215749</v>
      </c>
      <c r="D61" s="2">
        <f t="shared" ca="1" si="0"/>
        <v>2.5196671914370254</v>
      </c>
      <c r="E61" s="2">
        <f t="shared" ca="1" si="8"/>
        <v>30.226105853039677</v>
      </c>
      <c r="G61" s="2">
        <f t="shared" ca="1" si="9"/>
        <v>2.5196671914370254</v>
      </c>
      <c r="H61" s="2">
        <f t="shared" ca="1" si="1"/>
        <v>0.44760479041916168</v>
      </c>
      <c r="I61" s="2">
        <f t="shared" ca="1" si="2"/>
        <v>-0.13171517670012142</v>
      </c>
      <c r="J61" s="2">
        <f t="shared" ca="1" si="3"/>
        <v>0.5934915294961185</v>
      </c>
      <c r="K61" s="2">
        <f t="shared" ca="1" si="4"/>
        <v>0.92412682591166306</v>
      </c>
      <c r="L61" s="2">
        <f t="shared" ca="1" si="5"/>
        <v>-0.52173233715537659</v>
      </c>
      <c r="S61" s="2">
        <f ca="1">$U$56+T61*$U$57</f>
        <v>-1.3086296505013397</v>
      </c>
      <c r="T61" s="2">
        <v>-3</v>
      </c>
    </row>
    <row r="62" spans="2:31" x14ac:dyDescent="0.2">
      <c r="B62" s="2">
        <f t="shared" ca="1" si="6"/>
        <v>0.5715404387571269</v>
      </c>
      <c r="C62" s="2">
        <f t="shared" ca="1" si="7"/>
        <v>1.7880290677739046</v>
      </c>
      <c r="D62" s="2">
        <f t="shared" ca="1" si="0"/>
        <v>5.2723899174722835</v>
      </c>
      <c r="E62" s="2">
        <f t="shared" ca="1" si="8"/>
        <v>1.7433378285438406</v>
      </c>
      <c r="G62" s="2">
        <f t="shared" ca="1" si="9"/>
        <v>5.2723899174722835</v>
      </c>
      <c r="H62" s="2">
        <f t="shared" ca="1" si="1"/>
        <v>0.94660678642714557</v>
      </c>
      <c r="I62" s="2">
        <f t="shared" ca="1" si="2"/>
        <v>1.6128070814723268</v>
      </c>
      <c r="J62" s="2">
        <f t="shared" ca="1" si="3"/>
        <v>2.9300716277428469</v>
      </c>
      <c r="K62" s="2">
        <f t="shared" ca="1" si="4"/>
        <v>1.6624837545321167</v>
      </c>
      <c r="L62" s="2">
        <f t="shared" ca="1" si="5"/>
        <v>1.0750268690587861</v>
      </c>
    </row>
    <row r="63" spans="2:31" x14ac:dyDescent="0.2">
      <c r="B63" s="2">
        <f t="shared" ca="1" si="6"/>
        <v>1.0541762735100872</v>
      </c>
      <c r="C63" s="2">
        <f t="shared" ca="1" si="7"/>
        <v>3.7334390308574434</v>
      </c>
      <c r="D63" s="2">
        <f t="shared" ca="1" si="0"/>
        <v>2.962045428552623</v>
      </c>
      <c r="E63" s="2">
        <f t="shared" ca="1" si="8"/>
        <v>0.39891773518747398</v>
      </c>
      <c r="G63" s="2">
        <f t="shared" ca="1" si="9"/>
        <v>2.962045428552623</v>
      </c>
      <c r="H63" s="2">
        <f t="shared" ca="1" si="1"/>
        <v>0.55738522954091818</v>
      </c>
      <c r="I63" s="2">
        <f t="shared" ca="1" si="2"/>
        <v>0.14434310613471857</v>
      </c>
      <c r="J63" s="2">
        <f t="shared" ca="1" si="3"/>
        <v>0.81505547989517602</v>
      </c>
      <c r="K63" s="2">
        <f t="shared" ca="1" si="4"/>
        <v>1.0858800528490693</v>
      </c>
      <c r="L63" s="2">
        <f t="shared" ca="1" si="5"/>
        <v>-0.20449909456715576</v>
      </c>
    </row>
    <row r="64" spans="2:31" x14ac:dyDescent="0.2">
      <c r="B64" s="2">
        <f t="shared" ca="1" si="6"/>
        <v>0.24035259009036833</v>
      </c>
      <c r="C64" s="2">
        <f t="shared" ca="1" si="7"/>
        <v>2.4346902471474605</v>
      </c>
      <c r="D64" s="2">
        <f t="shared" ca="1" si="0"/>
        <v>3.610352979620461</v>
      </c>
      <c r="E64" s="2">
        <f t="shared" ca="1" si="8"/>
        <v>0.15538267315962803</v>
      </c>
      <c r="G64" s="2">
        <f t="shared" ca="1" si="9"/>
        <v>3.610352979620461</v>
      </c>
      <c r="H64" s="2">
        <f t="shared" ca="1" si="1"/>
        <v>0.71706586826347296</v>
      </c>
      <c r="I64" s="2">
        <f t="shared" ca="1" si="2"/>
        <v>0.57414709947414444</v>
      </c>
      <c r="J64" s="2">
        <f t="shared" ca="1" si="3"/>
        <v>1.262541158477003</v>
      </c>
      <c r="K64" s="2">
        <f t="shared" ca="1" si="4"/>
        <v>1.2838055458530206</v>
      </c>
      <c r="L64" s="2">
        <f t="shared" ca="1" si="5"/>
        <v>0.2331264824098479</v>
      </c>
    </row>
    <row r="65" spans="2:12" x14ac:dyDescent="0.2">
      <c r="B65" s="2">
        <f t="shared" ca="1" si="6"/>
        <v>0.22316949941552502</v>
      </c>
      <c r="C65" s="2">
        <f t="shared" ca="1" si="7"/>
        <v>2.6094549913290388</v>
      </c>
      <c r="D65" s="2">
        <f t="shared" ca="1" si="0"/>
        <v>3.6695531763259686</v>
      </c>
      <c r="E65" s="2">
        <f t="shared" ca="1" si="8"/>
        <v>8.7487555041295124</v>
      </c>
      <c r="G65" s="2">
        <f t="shared" ca="1" si="9"/>
        <v>3.6695531763259686</v>
      </c>
      <c r="H65" s="2">
        <f t="shared" ca="1" si="1"/>
        <v>0.73702594810379229</v>
      </c>
      <c r="I65" s="2">
        <f t="shared" ca="1" si="2"/>
        <v>0.63420337728935972</v>
      </c>
      <c r="J65" s="2">
        <f t="shared" ca="1" si="3"/>
        <v>1.3356999136633927</v>
      </c>
      <c r="K65" s="2">
        <f t="shared" ca="1" si="4"/>
        <v>1.3000699043344075</v>
      </c>
      <c r="L65" s="2">
        <f t="shared" ca="1" si="5"/>
        <v>0.28945543436319704</v>
      </c>
    </row>
    <row r="66" spans="2:12" x14ac:dyDescent="0.2">
      <c r="B66" s="2">
        <f t="shared" ca="1" si="6"/>
        <v>0.25424482064488207</v>
      </c>
      <c r="C66" s="2">
        <f t="shared" ca="1" si="7"/>
        <v>2.3229461049086533</v>
      </c>
      <c r="D66" s="2">
        <f t="shared" ca="1" si="0"/>
        <v>1.8910325576631277</v>
      </c>
      <c r="E66" s="2">
        <f t="shared" ca="1" si="8"/>
        <v>4.8071868798956006</v>
      </c>
      <c r="G66" s="2">
        <f t="shared" ca="1" si="9"/>
        <v>1.8910325576631277</v>
      </c>
      <c r="H66" s="2">
        <f t="shared" ca="1" si="1"/>
        <v>0.29790419161676646</v>
      </c>
      <c r="I66" s="2">
        <f t="shared" ca="1" si="2"/>
        <v>-0.53043785845923541</v>
      </c>
      <c r="J66" s="2">
        <f t="shared" ca="1" si="3"/>
        <v>0.35368540509036628</v>
      </c>
      <c r="K66" s="2">
        <f t="shared" ca="1" si="4"/>
        <v>0.63712300669528166</v>
      </c>
      <c r="L66" s="2">
        <f t="shared" ca="1" si="5"/>
        <v>-1.0393474471494433</v>
      </c>
    </row>
    <row r="67" spans="2:12" x14ac:dyDescent="0.2">
      <c r="B67" s="2">
        <f t="shared" ca="1" si="6"/>
        <v>0.1271994204758799</v>
      </c>
      <c r="C67" s="2">
        <f t="shared" ca="1" si="7"/>
        <v>3.6749620928386069</v>
      </c>
      <c r="D67" s="2">
        <f t="shared" ca="1" si="0"/>
        <v>4.1161016208859511</v>
      </c>
      <c r="E67" s="2">
        <f t="shared" ca="1" si="8"/>
        <v>0.21526467794335127</v>
      </c>
      <c r="G67" s="2">
        <f t="shared" ca="1" si="9"/>
        <v>4.1161016208859511</v>
      </c>
      <c r="H67" s="2">
        <f t="shared" ca="1" si="1"/>
        <v>0.82684630738522946</v>
      </c>
      <c r="I67" s="2">
        <f t="shared" ca="1" si="2"/>
        <v>0.94177590213267615</v>
      </c>
      <c r="J67" s="2">
        <f t="shared" ca="1" si="3"/>
        <v>1.7535756822578958</v>
      </c>
      <c r="K67" s="2">
        <f t="shared" ca="1" si="4"/>
        <v>1.4149065069007392</v>
      </c>
      <c r="L67" s="2">
        <f t="shared" ca="1" si="5"/>
        <v>0.56165695034984586</v>
      </c>
    </row>
    <row r="68" spans="2:12" x14ac:dyDescent="0.2">
      <c r="B68" s="2">
        <f t="shared" ca="1" si="6"/>
        <v>0.86109048125925602</v>
      </c>
      <c r="C68" s="2">
        <f t="shared" ca="1" si="7"/>
        <v>3.3257193310584925</v>
      </c>
      <c r="D68" s="2">
        <f t="shared" ca="1" si="0"/>
        <v>0.51732701215800381</v>
      </c>
      <c r="E68" s="2">
        <f t="shared" ca="1" si="8"/>
        <v>3.4232504552666874</v>
      </c>
      <c r="G68" s="2">
        <f t="shared" ca="1" si="9"/>
        <v>0.51732701215800381</v>
      </c>
      <c r="H68" s="2">
        <f t="shared" ca="1" si="1"/>
        <v>4.8403193612774446E-2</v>
      </c>
      <c r="I68" s="2">
        <f t="shared" ca="1" si="2"/>
        <v>-1.6605374163770485</v>
      </c>
      <c r="J68" s="2">
        <f t="shared" ca="1" si="3"/>
        <v>4.9613856604336357E-2</v>
      </c>
      <c r="K68" s="2">
        <f t="shared" ca="1" si="4"/>
        <v>-0.65908008574847765</v>
      </c>
      <c r="L68" s="2">
        <f t="shared" ca="1" si="5"/>
        <v>-3.0034851172440451</v>
      </c>
    </row>
    <row r="69" spans="2:12" x14ac:dyDescent="0.2">
      <c r="B69" s="2">
        <f t="shared" ca="1" si="6"/>
        <v>0.45246963733366941</v>
      </c>
      <c r="C69" s="2">
        <f t="shared" ca="1" si="7"/>
        <v>4.1817712653808341</v>
      </c>
      <c r="D69" s="2">
        <f t="shared" ca="1" si="0"/>
        <v>3.666635039693463</v>
      </c>
      <c r="E69" s="2">
        <f t="shared" ca="1" si="8"/>
        <v>9.7564308974392999E-3</v>
      </c>
      <c r="G69" s="2">
        <f t="shared" ca="1" si="9"/>
        <v>3.666635039693463</v>
      </c>
      <c r="H69" s="2">
        <f t="shared" ca="1" si="1"/>
        <v>0.73203592814371254</v>
      </c>
      <c r="I69" s="2">
        <f t="shared" ca="1" si="2"/>
        <v>0.61898211112271218</v>
      </c>
      <c r="J69" s="2">
        <f t="shared" ca="1" si="3"/>
        <v>1.3169023676958906</v>
      </c>
      <c r="K69" s="2">
        <f t="shared" ca="1" si="4"/>
        <v>1.2992743585549142</v>
      </c>
      <c r="L69" s="2">
        <f t="shared" ca="1" si="5"/>
        <v>0.27528228766384388</v>
      </c>
    </row>
    <row r="70" spans="2:12" x14ac:dyDescent="0.2">
      <c r="B70" s="2">
        <f t="shared" ca="1" si="6"/>
        <v>0.19488430593347986</v>
      </c>
      <c r="C70" s="2">
        <f t="shared" ca="1" si="7"/>
        <v>3.1064176266727044</v>
      </c>
      <c r="D70" s="2">
        <f t="shared" ca="1" si="0"/>
        <v>4.1538965887026098</v>
      </c>
      <c r="E70" s="2">
        <f t="shared" ca="1" si="8"/>
        <v>7.9884196581032338E-2</v>
      </c>
      <c r="G70" s="2">
        <f t="shared" ca="1" si="9"/>
        <v>4.1538965887026098</v>
      </c>
      <c r="H70" s="2">
        <f t="shared" ca="1" si="1"/>
        <v>0.83183632734530932</v>
      </c>
      <c r="I70" s="2">
        <f t="shared" ca="1" si="2"/>
        <v>0.96144723227760742</v>
      </c>
      <c r="J70" s="2">
        <f t="shared" ca="1" si="3"/>
        <v>1.7828175318523933</v>
      </c>
      <c r="K70" s="2">
        <f t="shared" ca="1" si="4"/>
        <v>1.42404683075373</v>
      </c>
      <c r="L70" s="2">
        <f t="shared" ca="1" si="5"/>
        <v>0.57819499592815393</v>
      </c>
    </row>
    <row r="71" spans="2:12" x14ac:dyDescent="0.2">
      <c r="B71" s="2">
        <f t="shared" ca="1" si="6"/>
        <v>4.0602416589293498E-2</v>
      </c>
      <c r="C71" s="2">
        <f t="shared" ca="1" si="7"/>
        <v>4.7074074675950213</v>
      </c>
      <c r="D71" s="2">
        <f t="shared" ca="1" si="0"/>
        <v>0.82921492072227987</v>
      </c>
      <c r="E71" s="2">
        <f t="shared" ca="1" si="8"/>
        <v>1.0169979273956047</v>
      </c>
      <c r="G71" s="2">
        <f t="shared" ca="1" si="9"/>
        <v>0.82921492072227987</v>
      </c>
      <c r="H71" s="2">
        <f t="shared" ca="1" si="1"/>
        <v>9.8303393213572843E-2</v>
      </c>
      <c r="I71" s="2">
        <f t="shared" ca="1" si="2"/>
        <v>-1.2912794713519373</v>
      </c>
      <c r="J71" s="2">
        <f t="shared" ca="1" si="3"/>
        <v>0.10347717161252691</v>
      </c>
      <c r="K71" s="2">
        <f t="shared" ca="1" si="4"/>
        <v>-0.18727590446484579</v>
      </c>
      <c r="L71" s="2">
        <f t="shared" ca="1" si="5"/>
        <v>-2.2684042547347332</v>
      </c>
    </row>
    <row r="72" spans="2:12" x14ac:dyDescent="0.2">
      <c r="B72" s="2">
        <f t="shared" ca="1" si="6"/>
        <v>0.12817021370848775</v>
      </c>
      <c r="C72" s="2">
        <f t="shared" ca="1" si="7"/>
        <v>3.1920911489781201</v>
      </c>
      <c r="D72" s="2">
        <f t="shared" ca="1" si="0"/>
        <v>1.6512163746548307</v>
      </c>
      <c r="E72" s="2">
        <f t="shared" ca="1" si="8"/>
        <v>10.731598412328191</v>
      </c>
      <c r="G72" s="2">
        <f t="shared" ca="1" si="9"/>
        <v>1.6512163746548307</v>
      </c>
      <c r="H72" s="2">
        <f t="shared" ca="1" si="1"/>
        <v>0.25299401197604793</v>
      </c>
      <c r="I72" s="2">
        <f t="shared" ca="1" si="2"/>
        <v>-0.66509767139499976</v>
      </c>
      <c r="J72" s="2">
        <f t="shared" ca="1" si="3"/>
        <v>0.291682077785127</v>
      </c>
      <c r="K72" s="2">
        <f t="shared" ca="1" si="4"/>
        <v>0.5015122130769325</v>
      </c>
      <c r="L72" s="2">
        <f t="shared" ca="1" si="5"/>
        <v>-1.2320908445680812</v>
      </c>
    </row>
    <row r="73" spans="2:12" x14ac:dyDescent="0.2">
      <c r="B73" s="2">
        <f t="shared" ca="1" si="6"/>
        <v>0.13460774585660407</v>
      </c>
      <c r="C73" s="2">
        <f t="shared" ca="1" si="7"/>
        <v>3.3751215395079406</v>
      </c>
      <c r="D73" s="2">
        <f t="shared" ref="D73:D136" ca="1" si="21" xml:space="preserve"> $D$5*(-LN(1-RAND()))^(1/$D$7)</f>
        <v>3.0034842748116048</v>
      </c>
      <c r="E73" s="2">
        <f t="shared" ca="1" si="8"/>
        <v>11.954475680888098</v>
      </c>
      <c r="G73" s="2">
        <f t="shared" ca="1" si="9"/>
        <v>3.0034842748116048</v>
      </c>
      <c r="H73" s="2">
        <f t="shared" ref="H73:H136" ca="1" si="22">(RANK(G73,$G$9:$G$208,1)-0.3)/((COUNT($G$9:$G$208)+0.4))</f>
        <v>0.56736526946107779</v>
      </c>
      <c r="I73" s="2">
        <f t="shared" ref="I73:I136" ca="1" si="23">NORMSINV(H73)</f>
        <v>0.16967026370190358</v>
      </c>
      <c r="J73" s="2">
        <f t="shared" ref="J73:J136" ca="1" si="24" xml:space="preserve"> -LN(1-H73)</f>
        <v>0.83786148542421346</v>
      </c>
      <c r="K73" s="2">
        <f t="shared" ref="K73:K136" ca="1" si="25">LN(G73)</f>
        <v>1.0997730396731329</v>
      </c>
      <c r="L73" s="2">
        <f t="shared" ref="L73:L136" ca="1" si="26">LN( -LN(1-H73))</f>
        <v>-0.17690248401880565</v>
      </c>
    </row>
    <row r="74" spans="2:12" x14ac:dyDescent="0.2">
      <c r="B74" s="2">
        <f t="shared" ref="B74:B137" ca="1" si="27" xml:space="preserve"> -LN(RAND())/$B$7</f>
        <v>0.36247315032372812</v>
      </c>
      <c r="C74" s="2">
        <f t="shared" ref="C74:C137" ca="1" si="28">NORMSINV(RAND())*$C$7+$C$5</f>
        <v>2.6851085220869138</v>
      </c>
      <c r="D74" s="2">
        <f t="shared" ca="1" si="21"/>
        <v>1.931881301237206</v>
      </c>
      <c r="E74" s="2">
        <f t="shared" ref="E74:E137" ca="1" si="29">EXP(NORMSINV(RAND())*$E$7+$E$5)</f>
        <v>8.7072017866475466</v>
      </c>
      <c r="G74" s="2">
        <f t="shared" ref="G74:G137" ca="1" si="30">OFFSET(B74:E74,0,$G$7,1,1)</f>
        <v>1.931881301237206</v>
      </c>
      <c r="H74" s="2">
        <f t="shared" ca="1" si="22"/>
        <v>0.30788423153692618</v>
      </c>
      <c r="I74" s="2">
        <f t="shared" ca="1" si="23"/>
        <v>-0.50185650440009355</v>
      </c>
      <c r="J74" s="2">
        <f t="shared" ca="1" si="24"/>
        <v>0.3680020418899238</v>
      </c>
      <c r="K74" s="2">
        <f t="shared" ca="1" si="25"/>
        <v>0.65849429561989803</v>
      </c>
      <c r="L74" s="2">
        <f t="shared" ca="1" si="26"/>
        <v>-0.99966679221467625</v>
      </c>
    </row>
    <row r="75" spans="2:12" x14ac:dyDescent="0.2">
      <c r="B75" s="2">
        <f t="shared" ca="1" si="27"/>
        <v>0.15088066673530443</v>
      </c>
      <c r="C75" s="2">
        <f t="shared" ca="1" si="28"/>
        <v>4.9884055166770729</v>
      </c>
      <c r="D75" s="2">
        <f t="shared" ca="1" si="21"/>
        <v>3.0051508350568996</v>
      </c>
      <c r="E75" s="2">
        <f t="shared" ca="1" si="29"/>
        <v>0.79991143613471027</v>
      </c>
      <c r="G75" s="2">
        <f t="shared" ca="1" si="30"/>
        <v>3.0051508350568996</v>
      </c>
      <c r="H75" s="2">
        <f t="shared" ca="1" si="22"/>
        <v>0.57235528942115765</v>
      </c>
      <c r="I75" s="2">
        <f t="shared" ca="1" si="23"/>
        <v>0.18237375463848352</v>
      </c>
      <c r="J75" s="2">
        <f t="shared" ca="1" si="24"/>
        <v>0.8494625436069756</v>
      </c>
      <c r="K75" s="2">
        <f t="shared" ca="1" si="25"/>
        <v>1.1003277614219351</v>
      </c>
      <c r="L75" s="2">
        <f t="shared" ca="1" si="26"/>
        <v>-0.16315143112361424</v>
      </c>
    </row>
    <row r="76" spans="2:12" x14ac:dyDescent="0.2">
      <c r="B76" s="2">
        <f t="shared" ca="1" si="27"/>
        <v>3.9866891983022262E-2</v>
      </c>
      <c r="C76" s="2">
        <f t="shared" ca="1" si="28"/>
        <v>5.0582955881068967</v>
      </c>
      <c r="D76" s="2">
        <f t="shared" ca="1" si="21"/>
        <v>1.8151118071576398</v>
      </c>
      <c r="E76" s="2">
        <f t="shared" ca="1" si="29"/>
        <v>0.34990723519260331</v>
      </c>
      <c r="G76" s="2">
        <f t="shared" ca="1" si="30"/>
        <v>1.8151118071576398</v>
      </c>
      <c r="H76" s="2">
        <f t="shared" ca="1" si="22"/>
        <v>0.27794411177644712</v>
      </c>
      <c r="I76" s="2">
        <f t="shared" ca="1" si="23"/>
        <v>-0.58895982595082241</v>
      </c>
      <c r="J76" s="2">
        <f t="shared" ca="1" si="24"/>
        <v>0.32565273557327168</v>
      </c>
      <c r="K76" s="2">
        <f t="shared" ca="1" si="25"/>
        <v>0.59614706755925129</v>
      </c>
      <c r="L76" s="2">
        <f t="shared" ca="1" si="26"/>
        <v>-1.1219236936771766</v>
      </c>
    </row>
    <row r="77" spans="2:12" x14ac:dyDescent="0.2">
      <c r="B77" s="2">
        <f t="shared" ca="1" si="27"/>
        <v>0.2509400321340684</v>
      </c>
      <c r="C77" s="2">
        <f t="shared" ca="1" si="28"/>
        <v>3.3223584088276743</v>
      </c>
      <c r="D77" s="2">
        <f t="shared" ca="1" si="21"/>
        <v>3.4202653587811591</v>
      </c>
      <c r="E77" s="2">
        <f t="shared" ca="1" si="29"/>
        <v>2.0234255618235677</v>
      </c>
      <c r="G77" s="2">
        <f t="shared" ca="1" si="30"/>
        <v>3.4202653587811591</v>
      </c>
      <c r="H77" s="2">
        <f t="shared" ca="1" si="22"/>
        <v>0.67215568862275443</v>
      </c>
      <c r="I77" s="2">
        <f t="shared" ca="1" si="23"/>
        <v>0.44587350369822742</v>
      </c>
      <c r="J77" s="2">
        <f t="shared" ca="1" si="24"/>
        <v>1.1152164437201448</v>
      </c>
      <c r="K77" s="2">
        <f t="shared" ca="1" si="25"/>
        <v>1.2297181383514317</v>
      </c>
      <c r="L77" s="2">
        <f t="shared" ca="1" si="26"/>
        <v>0.10904850600162776</v>
      </c>
    </row>
    <row r="78" spans="2:12" x14ac:dyDescent="0.2">
      <c r="B78" s="2">
        <f t="shared" ca="1" si="27"/>
        <v>0.29064550863950672</v>
      </c>
      <c r="C78" s="2">
        <f t="shared" ca="1" si="28"/>
        <v>2.4287633421710479</v>
      </c>
      <c r="D78" s="2">
        <f t="shared" ca="1" si="21"/>
        <v>2.4740500994073651</v>
      </c>
      <c r="E78" s="2">
        <f t="shared" ca="1" si="29"/>
        <v>16.780531889578629</v>
      </c>
      <c r="G78" s="2">
        <f t="shared" ca="1" si="30"/>
        <v>2.4740500994073651</v>
      </c>
      <c r="H78" s="2">
        <f t="shared" ca="1" si="22"/>
        <v>0.43762475049900201</v>
      </c>
      <c r="I78" s="2">
        <f t="shared" ca="1" si="23"/>
        <v>-0.15699409614643037</v>
      </c>
      <c r="J78" s="2">
        <f t="shared" ca="1" si="24"/>
        <v>0.57558594816497921</v>
      </c>
      <c r="K78" s="2">
        <f t="shared" ca="1" si="25"/>
        <v>0.90585652413202056</v>
      </c>
      <c r="L78" s="2">
        <f t="shared" ca="1" si="26"/>
        <v>-0.55236671676695037</v>
      </c>
    </row>
    <row r="79" spans="2:12" x14ac:dyDescent="0.2">
      <c r="B79" s="2">
        <f t="shared" ca="1" si="27"/>
        <v>0.2959330790905178</v>
      </c>
      <c r="C79" s="2">
        <f t="shared" ca="1" si="28"/>
        <v>4.4408691444147061</v>
      </c>
      <c r="D79" s="2">
        <f t="shared" ca="1" si="21"/>
        <v>3.1748202425889156</v>
      </c>
      <c r="E79" s="2">
        <f t="shared" ca="1" si="29"/>
        <v>9.6078265571878391E-3</v>
      </c>
      <c r="G79" s="2">
        <f t="shared" ca="1" si="30"/>
        <v>3.1748202425889156</v>
      </c>
      <c r="H79" s="2">
        <f t="shared" ca="1" si="22"/>
        <v>0.6272455089820359</v>
      </c>
      <c r="I79" s="2">
        <f t="shared" ca="1" si="23"/>
        <v>0.32456676785852062</v>
      </c>
      <c r="J79" s="2">
        <f t="shared" ca="1" si="24"/>
        <v>0.98683527707193808</v>
      </c>
      <c r="K79" s="2">
        <f t="shared" ca="1" si="25"/>
        <v>1.1552510142344519</v>
      </c>
      <c r="L79" s="2">
        <f t="shared" ca="1" si="26"/>
        <v>-1.3252146007728062E-2</v>
      </c>
    </row>
    <row r="80" spans="2:12" x14ac:dyDescent="0.2">
      <c r="B80" s="2">
        <f t="shared" ca="1" si="27"/>
        <v>0.28668198740776524</v>
      </c>
      <c r="C80" s="2">
        <f t="shared" ca="1" si="28"/>
        <v>4.3749360003902646</v>
      </c>
      <c r="D80" s="2">
        <f t="shared" ca="1" si="21"/>
        <v>4.3957889299839135</v>
      </c>
      <c r="E80" s="2">
        <f t="shared" ca="1" si="29"/>
        <v>1.4639125064923861</v>
      </c>
      <c r="G80" s="2">
        <f t="shared" ca="1" si="30"/>
        <v>4.3957889299839135</v>
      </c>
      <c r="H80" s="2">
        <f t="shared" ca="1" si="22"/>
        <v>0.86676646706586813</v>
      </c>
      <c r="I80" s="2">
        <f t="shared" ca="1" si="23"/>
        <v>1.1112353339257335</v>
      </c>
      <c r="J80" s="2">
        <f t="shared" ca="1" si="24"/>
        <v>2.0156518038045048</v>
      </c>
      <c r="K80" s="2">
        <f t="shared" ca="1" si="25"/>
        <v>1.4806470212812708</v>
      </c>
      <c r="L80" s="2">
        <f t="shared" ca="1" si="26"/>
        <v>0.70094261892511978</v>
      </c>
    </row>
    <row r="81" spans="2:12" x14ac:dyDescent="0.2">
      <c r="B81" s="2">
        <f t="shared" ca="1" si="27"/>
        <v>0.68744965868904861</v>
      </c>
      <c r="C81" s="2">
        <f t="shared" ca="1" si="28"/>
        <v>1.3165761363264221</v>
      </c>
      <c r="D81" s="2">
        <f t="shared" ca="1" si="21"/>
        <v>3.1317473475949358</v>
      </c>
      <c r="E81" s="2">
        <f t="shared" ca="1" si="29"/>
        <v>3.4082941500494984E-2</v>
      </c>
      <c r="G81" s="2">
        <f t="shared" ca="1" si="30"/>
        <v>3.1317473475949358</v>
      </c>
      <c r="H81" s="2">
        <f t="shared" ca="1" si="22"/>
        <v>0.61726546906187629</v>
      </c>
      <c r="I81" s="2">
        <f t="shared" ca="1" si="23"/>
        <v>0.29830673829035242</v>
      </c>
      <c r="J81" s="2">
        <f t="shared" ca="1" si="24"/>
        <v>0.96041366083749935</v>
      </c>
      <c r="K81" s="2">
        <f t="shared" ca="1" si="25"/>
        <v>1.141591106801576</v>
      </c>
      <c r="L81" s="2">
        <f t="shared" ca="1" si="26"/>
        <v>-4.0391190623852276E-2</v>
      </c>
    </row>
    <row r="82" spans="2:12" x14ac:dyDescent="0.2">
      <c r="B82" s="2">
        <f t="shared" ca="1" si="27"/>
        <v>1.1825408313547581</v>
      </c>
      <c r="C82" s="2">
        <f t="shared" ca="1" si="28"/>
        <v>4.2884704196263517</v>
      </c>
      <c r="D82" s="2">
        <f t="shared" ca="1" si="21"/>
        <v>2.5491927306422468</v>
      </c>
      <c r="E82" s="2">
        <f t="shared" ca="1" si="29"/>
        <v>0.60418295123961263</v>
      </c>
      <c r="G82" s="2">
        <f t="shared" ca="1" si="30"/>
        <v>2.5491927306422468</v>
      </c>
      <c r="H82" s="2">
        <f t="shared" ca="1" si="22"/>
        <v>0.45259481037924154</v>
      </c>
      <c r="I82" s="2">
        <f t="shared" ca="1" si="23"/>
        <v>-0.11910821713417175</v>
      </c>
      <c r="J82" s="2">
        <f t="shared" ca="1" si="24"/>
        <v>0.60256600192952525</v>
      </c>
      <c r="K82" s="2">
        <f t="shared" ca="1" si="25"/>
        <v>0.93577673283077856</v>
      </c>
      <c r="L82" s="2">
        <f t="shared" ca="1" si="26"/>
        <v>-0.50655807284614007</v>
      </c>
    </row>
    <row r="83" spans="2:12" x14ac:dyDescent="0.2">
      <c r="B83" s="2">
        <f t="shared" ca="1" si="27"/>
        <v>0.24968594812067926</v>
      </c>
      <c r="C83" s="2">
        <f t="shared" ca="1" si="28"/>
        <v>5.6215587013753616</v>
      </c>
      <c r="D83" s="2">
        <f t="shared" ca="1" si="21"/>
        <v>1.3690505053646229</v>
      </c>
      <c r="E83" s="2">
        <f t="shared" ca="1" si="29"/>
        <v>4.2333104788379456</v>
      </c>
      <c r="G83" s="2">
        <f t="shared" ca="1" si="30"/>
        <v>1.3690505053646229</v>
      </c>
      <c r="H83" s="2">
        <f t="shared" ca="1" si="22"/>
        <v>0.18812375249500998</v>
      </c>
      <c r="I83" s="2">
        <f t="shared" ca="1" si="23"/>
        <v>-0.88483152301530998</v>
      </c>
      <c r="J83" s="2">
        <f t="shared" ca="1" si="24"/>
        <v>0.20840735498571766</v>
      </c>
      <c r="K83" s="2">
        <f t="shared" ca="1" si="25"/>
        <v>0.31411743778404733</v>
      </c>
      <c r="L83" s="2">
        <f t="shared" ca="1" si="26"/>
        <v>-1.5682606770878951</v>
      </c>
    </row>
    <row r="84" spans="2:12" x14ac:dyDescent="0.2">
      <c r="B84" s="2">
        <f t="shared" ca="1" si="27"/>
        <v>0.59238648883043321</v>
      </c>
      <c r="C84" s="2">
        <f t="shared" ca="1" si="28"/>
        <v>2.4169606746299461</v>
      </c>
      <c r="D84" s="2">
        <f t="shared" ca="1" si="21"/>
        <v>2.1870579559046925</v>
      </c>
      <c r="E84" s="2">
        <f t="shared" ca="1" si="29"/>
        <v>0.8999555494262973</v>
      </c>
      <c r="G84" s="2">
        <f t="shared" ca="1" si="30"/>
        <v>2.1870579559046925</v>
      </c>
      <c r="H84" s="2">
        <f t="shared" ca="1" si="22"/>
        <v>0.39770459081836329</v>
      </c>
      <c r="I84" s="2">
        <f t="shared" ca="1" si="23"/>
        <v>-0.2592929978290815</v>
      </c>
      <c r="J84" s="2">
        <f t="shared" ca="1" si="24"/>
        <v>0.50700724110722395</v>
      </c>
      <c r="K84" s="2">
        <f t="shared" ca="1" si="25"/>
        <v>0.78255724152855166</v>
      </c>
      <c r="L84" s="2">
        <f t="shared" ca="1" si="26"/>
        <v>-0.6792299932301753</v>
      </c>
    </row>
    <row r="85" spans="2:12" x14ac:dyDescent="0.2">
      <c r="B85" s="2">
        <f t="shared" ca="1" si="27"/>
        <v>6.4091162812989586E-2</v>
      </c>
      <c r="C85" s="2">
        <f t="shared" ca="1" si="28"/>
        <v>2.2082570912479729</v>
      </c>
      <c r="D85" s="2">
        <f t="shared" ca="1" si="21"/>
        <v>0.3471587511632106</v>
      </c>
      <c r="E85" s="2">
        <f t="shared" ca="1" si="29"/>
        <v>4.8315652343163782</v>
      </c>
      <c r="G85" s="2">
        <f t="shared" ca="1" si="30"/>
        <v>0.3471587511632106</v>
      </c>
      <c r="H85" s="2">
        <f t="shared" ca="1" si="22"/>
        <v>1.3473053892215569E-2</v>
      </c>
      <c r="I85" s="2">
        <f t="shared" ca="1" si="23"/>
        <v>-2.21229761517945</v>
      </c>
      <c r="J85" s="2">
        <f t="shared" ca="1" si="24"/>
        <v>1.3564639034138473E-2</v>
      </c>
      <c r="K85" s="2">
        <f t="shared" ca="1" si="25"/>
        <v>-1.0579731075071519</v>
      </c>
      <c r="L85" s="2">
        <f t="shared" ca="1" si="26"/>
        <v>-4.3002889433146096</v>
      </c>
    </row>
    <row r="86" spans="2:12" x14ac:dyDescent="0.2">
      <c r="B86" s="2">
        <f t="shared" ca="1" si="27"/>
        <v>0.19986237291552245</v>
      </c>
      <c r="C86" s="2">
        <f t="shared" ca="1" si="28"/>
        <v>3.7999706146029264</v>
      </c>
      <c r="D86" s="2">
        <f t="shared" ca="1" si="21"/>
        <v>3.5252174210191738</v>
      </c>
      <c r="E86" s="2">
        <f t="shared" ca="1" si="29"/>
        <v>53.365245335966129</v>
      </c>
      <c r="G86" s="2">
        <f t="shared" ca="1" si="30"/>
        <v>3.5252174210191738</v>
      </c>
      <c r="H86" s="2">
        <f t="shared" ca="1" si="22"/>
        <v>0.70209580838323349</v>
      </c>
      <c r="I86" s="2">
        <f t="shared" ca="1" si="23"/>
        <v>0.5304378584592353</v>
      </c>
      <c r="J86" s="2">
        <f t="shared" ca="1" si="24"/>
        <v>1.2109833488121531</v>
      </c>
      <c r="K86" s="2">
        <f t="shared" ca="1" si="25"/>
        <v>1.2599421140838676</v>
      </c>
      <c r="L86" s="2">
        <f t="shared" ca="1" si="26"/>
        <v>0.19143271452774754</v>
      </c>
    </row>
    <row r="87" spans="2:12" x14ac:dyDescent="0.2">
      <c r="B87" s="2">
        <f t="shared" ca="1" si="27"/>
        <v>0.38583410641234206</v>
      </c>
      <c r="C87" s="2">
        <f t="shared" ca="1" si="28"/>
        <v>4.491934192704397</v>
      </c>
      <c r="D87" s="2">
        <f t="shared" ca="1" si="21"/>
        <v>4.0636915337990711</v>
      </c>
      <c r="E87" s="2">
        <f t="shared" ca="1" si="29"/>
        <v>4.702377310798056</v>
      </c>
      <c r="G87" s="2">
        <f t="shared" ca="1" si="30"/>
        <v>4.0636915337990711</v>
      </c>
      <c r="H87" s="2">
        <f t="shared" ca="1" si="22"/>
        <v>0.81686626746506974</v>
      </c>
      <c r="I87" s="2">
        <f t="shared" ca="1" si="23"/>
        <v>0.903487037015824</v>
      </c>
      <c r="J87" s="2">
        <f t="shared" ca="1" si="24"/>
        <v>1.6975386141501845</v>
      </c>
      <c r="K87" s="2">
        <f t="shared" ca="1" si="25"/>
        <v>1.4020918052790992</v>
      </c>
      <c r="L87" s="2">
        <f t="shared" ca="1" si="26"/>
        <v>0.52917932785041977</v>
      </c>
    </row>
    <row r="88" spans="2:12" x14ac:dyDescent="0.2">
      <c r="B88" s="2">
        <f t="shared" ca="1" si="27"/>
        <v>9.5789491857745143E-2</v>
      </c>
      <c r="C88" s="2">
        <f t="shared" ca="1" si="28"/>
        <v>3.4883965102631072</v>
      </c>
      <c r="D88" s="2">
        <f t="shared" ca="1" si="21"/>
        <v>2.0141943386834367</v>
      </c>
      <c r="E88" s="2">
        <f t="shared" ca="1" si="29"/>
        <v>0.80221474430086814</v>
      </c>
      <c r="G88" s="2">
        <f t="shared" ca="1" si="30"/>
        <v>2.0141943386834367</v>
      </c>
      <c r="H88" s="2">
        <f t="shared" ca="1" si="22"/>
        <v>0.34281437125748504</v>
      </c>
      <c r="I88" s="2">
        <f t="shared" ca="1" si="23"/>
        <v>-0.40479426798281953</v>
      </c>
      <c r="J88" s="2">
        <f t="shared" ca="1" si="24"/>
        <v>0.4197887604614744</v>
      </c>
      <c r="K88" s="2">
        <f t="shared" ca="1" si="25"/>
        <v>0.70021928352566176</v>
      </c>
      <c r="L88" s="2">
        <f t="shared" ca="1" si="26"/>
        <v>-0.86800364550934783</v>
      </c>
    </row>
    <row r="89" spans="2:12" x14ac:dyDescent="0.2">
      <c r="B89" s="2">
        <f t="shared" ca="1" si="27"/>
        <v>0.80530936279698684</v>
      </c>
      <c r="C89" s="2">
        <f t="shared" ca="1" si="28"/>
        <v>2.5175258599002093</v>
      </c>
      <c r="D89" s="2">
        <f t="shared" ca="1" si="21"/>
        <v>2.1049658179402466</v>
      </c>
      <c r="E89" s="2">
        <f t="shared" ca="1" si="29"/>
        <v>56.66255489224924</v>
      </c>
      <c r="G89" s="2">
        <f t="shared" ca="1" si="30"/>
        <v>2.1049658179402466</v>
      </c>
      <c r="H89" s="2">
        <f t="shared" ca="1" si="22"/>
        <v>0.36277445109780437</v>
      </c>
      <c r="I89" s="2">
        <f t="shared" ca="1" si="23"/>
        <v>-0.35105258016089946</v>
      </c>
      <c r="J89" s="2">
        <f t="shared" ca="1" si="24"/>
        <v>0.45063160617221609</v>
      </c>
      <c r="K89" s="2">
        <f t="shared" ca="1" si="25"/>
        <v>0.74429922849430241</v>
      </c>
      <c r="L89" s="2">
        <f t="shared" ca="1" si="26"/>
        <v>-0.7971051110288192</v>
      </c>
    </row>
    <row r="90" spans="2:12" x14ac:dyDescent="0.2">
      <c r="B90" s="2">
        <f t="shared" ca="1" si="27"/>
        <v>3.6646526262022576E-2</v>
      </c>
      <c r="C90" s="2">
        <f t="shared" ca="1" si="28"/>
        <v>4.2297054923337365</v>
      </c>
      <c r="D90" s="2">
        <f t="shared" ca="1" si="21"/>
        <v>4.7709228613189758</v>
      </c>
      <c r="E90" s="2">
        <f t="shared" ca="1" si="29"/>
        <v>1.984076885655611</v>
      </c>
      <c r="G90" s="2">
        <f t="shared" ca="1" si="30"/>
        <v>4.7709228613189758</v>
      </c>
      <c r="H90" s="2">
        <f t="shared" ca="1" si="22"/>
        <v>0.90668662674650691</v>
      </c>
      <c r="I90" s="2">
        <f t="shared" ca="1" si="23"/>
        <v>1.3206240594830998</v>
      </c>
      <c r="J90" s="2">
        <f t="shared" ca="1" si="24"/>
        <v>2.3717918453501681</v>
      </c>
      <c r="K90" s="2">
        <f t="shared" ca="1" si="25"/>
        <v>1.562539758161589</v>
      </c>
      <c r="L90" s="2">
        <f t="shared" ca="1" si="26"/>
        <v>0.86364572237339521</v>
      </c>
    </row>
    <row r="91" spans="2:12" x14ac:dyDescent="0.2">
      <c r="B91" s="2">
        <f t="shared" ca="1" si="27"/>
        <v>0.5205984275526373</v>
      </c>
      <c r="C91" s="2">
        <f t="shared" ca="1" si="28"/>
        <v>3.7781444537280469</v>
      </c>
      <c r="D91" s="2">
        <f t="shared" ca="1" si="21"/>
        <v>4.5035074802080928</v>
      </c>
      <c r="E91" s="2">
        <f t="shared" ca="1" si="29"/>
        <v>1.666141201563875</v>
      </c>
      <c r="G91" s="2">
        <f t="shared" ca="1" si="30"/>
        <v>4.5035074802080928</v>
      </c>
      <c r="H91" s="2">
        <f t="shared" ca="1" si="22"/>
        <v>0.88173652694610771</v>
      </c>
      <c r="I91" s="2">
        <f t="shared" ca="1" si="23"/>
        <v>1.1837123561092817</v>
      </c>
      <c r="J91" s="2">
        <f t="shared" ca="1" si="24"/>
        <v>2.1348403210696234</v>
      </c>
      <c r="K91" s="2">
        <f t="shared" ca="1" si="25"/>
        <v>1.5048565332168755</v>
      </c>
      <c r="L91" s="2">
        <f t="shared" ca="1" si="26"/>
        <v>0.75839185281550436</v>
      </c>
    </row>
    <row r="92" spans="2:12" x14ac:dyDescent="0.2">
      <c r="B92" s="2">
        <f t="shared" ca="1" si="27"/>
        <v>1.2716533990332983</v>
      </c>
      <c r="C92" s="2">
        <f t="shared" ca="1" si="28"/>
        <v>2.9753650976197665</v>
      </c>
      <c r="D92" s="2">
        <f t="shared" ca="1" si="21"/>
        <v>4.3098770068923944</v>
      </c>
      <c r="E92" s="2">
        <f t="shared" ca="1" si="29"/>
        <v>1.226574117720713</v>
      </c>
      <c r="G92" s="2">
        <f t="shared" ca="1" si="30"/>
        <v>4.3098770068923944</v>
      </c>
      <c r="H92" s="2">
        <f t="shared" ca="1" si="22"/>
        <v>0.85678642714570852</v>
      </c>
      <c r="I92" s="2">
        <f t="shared" ca="1" si="23"/>
        <v>1.0659922490614977</v>
      </c>
      <c r="J92" s="2">
        <f t="shared" ca="1" si="24"/>
        <v>1.9434182464451339</v>
      </c>
      <c r="K92" s="2">
        <f t="shared" ca="1" si="25"/>
        <v>1.4609093670245783</v>
      </c>
      <c r="L92" s="2">
        <f t="shared" ca="1" si="26"/>
        <v>0.664448405308391</v>
      </c>
    </row>
    <row r="93" spans="2:12" x14ac:dyDescent="0.2">
      <c r="B93" s="2">
        <f t="shared" ca="1" si="27"/>
        <v>5.5499288328850975E-2</v>
      </c>
      <c r="C93" s="2">
        <f t="shared" ca="1" si="28"/>
        <v>5.2054432545808815</v>
      </c>
      <c r="D93" s="2">
        <f t="shared" ca="1" si="21"/>
        <v>2.6812042899566353</v>
      </c>
      <c r="E93" s="2">
        <f t="shared" ca="1" si="29"/>
        <v>1.8905959080296262</v>
      </c>
      <c r="G93" s="2">
        <f t="shared" ca="1" si="30"/>
        <v>2.6812042899566353</v>
      </c>
      <c r="H93" s="2">
        <f t="shared" ca="1" si="22"/>
        <v>0.49750499001996007</v>
      </c>
      <c r="I93" s="2">
        <f t="shared" ca="1" si="23"/>
        <v>-6.2541033315154067E-3</v>
      </c>
      <c r="J93" s="2">
        <f t="shared" ca="1" si="24"/>
        <v>0.68816956948619312</v>
      </c>
      <c r="K93" s="2">
        <f t="shared" ca="1" si="25"/>
        <v>0.98626605551404933</v>
      </c>
      <c r="L93" s="2">
        <f t="shared" ca="1" si="26"/>
        <v>-0.37372000414041934</v>
      </c>
    </row>
    <row r="94" spans="2:12" x14ac:dyDescent="0.2">
      <c r="B94" s="2">
        <f t="shared" ca="1" si="27"/>
        <v>4.9061106549469678E-2</v>
      </c>
      <c r="C94" s="2">
        <f t="shared" ca="1" si="28"/>
        <v>2.9283185457052694</v>
      </c>
      <c r="D94" s="2">
        <f t="shared" ca="1" si="21"/>
        <v>2.4639369252452243</v>
      </c>
      <c r="E94" s="2">
        <f t="shared" ca="1" si="29"/>
        <v>2.4329443134169066</v>
      </c>
      <c r="G94" s="2">
        <f t="shared" ca="1" si="30"/>
        <v>2.4639369252452243</v>
      </c>
      <c r="H94" s="2">
        <f t="shared" ca="1" si="22"/>
        <v>0.43263473053892215</v>
      </c>
      <c r="I94" s="2">
        <f t="shared" ca="1" si="23"/>
        <v>-0.16967026370190372</v>
      </c>
      <c r="J94" s="2">
        <f t="shared" ca="1" si="24"/>
        <v>0.56675196845421949</v>
      </c>
      <c r="K94" s="2">
        <f t="shared" ca="1" si="25"/>
        <v>0.90176044682301859</v>
      </c>
      <c r="L94" s="2">
        <f t="shared" ca="1" si="26"/>
        <v>-0.5678335163685595</v>
      </c>
    </row>
    <row r="95" spans="2:12" x14ac:dyDescent="0.2">
      <c r="B95" s="2">
        <f t="shared" ca="1" si="27"/>
        <v>7.3671809171265853E-2</v>
      </c>
      <c r="C95" s="2">
        <f t="shared" ca="1" si="28"/>
        <v>4.9377880206495135</v>
      </c>
      <c r="D95" s="2">
        <f t="shared" ca="1" si="21"/>
        <v>0.59477102304091578</v>
      </c>
      <c r="E95" s="2">
        <f t="shared" ca="1" si="29"/>
        <v>1.1371382259504172</v>
      </c>
      <c r="G95" s="2">
        <f t="shared" ca="1" si="30"/>
        <v>0.59477102304091578</v>
      </c>
      <c r="H95" s="2">
        <f t="shared" ca="1" si="22"/>
        <v>6.8363273453093801E-2</v>
      </c>
      <c r="I95" s="2">
        <f t="shared" ca="1" si="23"/>
        <v>-1.4880923263362802</v>
      </c>
      <c r="J95" s="2">
        <f t="shared" ca="1" si="24"/>
        <v>7.0812318663032781E-2</v>
      </c>
      <c r="K95" s="2">
        <f t="shared" ca="1" si="25"/>
        <v>-0.51957878272993752</v>
      </c>
      <c r="L95" s="2">
        <f t="shared" ca="1" si="26"/>
        <v>-2.6477223010016706</v>
      </c>
    </row>
    <row r="96" spans="2:12" x14ac:dyDescent="0.2">
      <c r="B96" s="2">
        <f t="shared" ca="1" si="27"/>
        <v>0.1789173063186407</v>
      </c>
      <c r="C96" s="2">
        <f t="shared" ca="1" si="28"/>
        <v>3.7117190980729839</v>
      </c>
      <c r="D96" s="2">
        <f t="shared" ca="1" si="21"/>
        <v>1.3298880654344107</v>
      </c>
      <c r="E96" s="2">
        <f t="shared" ca="1" si="29"/>
        <v>23.327760756171926</v>
      </c>
      <c r="G96" s="2">
        <f t="shared" ca="1" si="30"/>
        <v>1.3298880654344107</v>
      </c>
      <c r="H96" s="2">
        <f t="shared" ca="1" si="22"/>
        <v>0.18313373253493015</v>
      </c>
      <c r="I96" s="2">
        <f t="shared" ca="1" si="23"/>
        <v>-0.90348703701582589</v>
      </c>
      <c r="J96" s="2">
        <f t="shared" ca="1" si="24"/>
        <v>0.20227988483362053</v>
      </c>
      <c r="K96" s="2">
        <f t="shared" ca="1" si="25"/>
        <v>0.28509477736438843</v>
      </c>
      <c r="L96" s="2">
        <f t="shared" ca="1" si="26"/>
        <v>-1.5981029721119222</v>
      </c>
    </row>
    <row r="97" spans="2:12" x14ac:dyDescent="0.2">
      <c r="B97" s="2">
        <f t="shared" ca="1" si="27"/>
        <v>0.30114818346802558</v>
      </c>
      <c r="C97" s="2">
        <f t="shared" ca="1" si="28"/>
        <v>5.8357942432531722</v>
      </c>
      <c r="D97" s="2">
        <f t="shared" ca="1" si="21"/>
        <v>3.5060363383137676</v>
      </c>
      <c r="E97" s="2">
        <f t="shared" ca="1" si="29"/>
        <v>0.61088604066116436</v>
      </c>
      <c r="G97" s="2">
        <f t="shared" ca="1" si="30"/>
        <v>3.5060363383137676</v>
      </c>
      <c r="H97" s="2">
        <f t="shared" ca="1" si="22"/>
        <v>0.69211576846307377</v>
      </c>
      <c r="I97" s="2">
        <f t="shared" ca="1" si="23"/>
        <v>0.50185650440009322</v>
      </c>
      <c r="J97" s="2">
        <f t="shared" ca="1" si="24"/>
        <v>1.1780314382993673</v>
      </c>
      <c r="K97" s="2">
        <f t="shared" ca="1" si="25"/>
        <v>1.2544861510527943</v>
      </c>
      <c r="L97" s="2">
        <f t="shared" ca="1" si="26"/>
        <v>0.16384477273352424</v>
      </c>
    </row>
    <row r="98" spans="2:12" x14ac:dyDescent="0.2">
      <c r="B98" s="2">
        <f t="shared" ca="1" si="27"/>
        <v>0.41025899017295125</v>
      </c>
      <c r="C98" s="2">
        <f t="shared" ca="1" si="28"/>
        <v>3.0548800373459049</v>
      </c>
      <c r="D98" s="2">
        <f t="shared" ca="1" si="21"/>
        <v>0.58990586158868052</v>
      </c>
      <c r="E98" s="2">
        <f t="shared" ca="1" si="29"/>
        <v>8.3804137489267969</v>
      </c>
      <c r="G98" s="2">
        <f t="shared" ca="1" si="30"/>
        <v>0.58990586158868052</v>
      </c>
      <c r="H98" s="2">
        <f t="shared" ca="1" si="22"/>
        <v>6.3373253493013967E-2</v>
      </c>
      <c r="I98" s="2">
        <f t="shared" ca="1" si="23"/>
        <v>-1.5270583320354105</v>
      </c>
      <c r="J98" s="2">
        <f t="shared" ca="1" si="24"/>
        <v>6.547042561824655E-2</v>
      </c>
      <c r="K98" s="2">
        <f t="shared" ca="1" si="25"/>
        <v>-0.52779231144224015</v>
      </c>
      <c r="L98" s="2">
        <f t="shared" ca="1" si="26"/>
        <v>-2.7261567555842294</v>
      </c>
    </row>
    <row r="99" spans="2:12" x14ac:dyDescent="0.2">
      <c r="B99" s="2">
        <f t="shared" ca="1" si="27"/>
        <v>0.16406728153954681</v>
      </c>
      <c r="C99" s="2">
        <f t="shared" ca="1" si="28"/>
        <v>4.8417125803062966</v>
      </c>
      <c r="D99" s="2">
        <f t="shared" ca="1" si="21"/>
        <v>5.1282778352048481</v>
      </c>
      <c r="E99" s="2">
        <f t="shared" ca="1" si="29"/>
        <v>21.880299349964055</v>
      </c>
      <c r="G99" s="2">
        <f t="shared" ca="1" si="30"/>
        <v>5.1282778352048481</v>
      </c>
      <c r="H99" s="2">
        <f t="shared" ca="1" si="22"/>
        <v>0.9316367265469061</v>
      </c>
      <c r="I99" s="2">
        <f t="shared" ca="1" si="23"/>
        <v>1.4880923263362802</v>
      </c>
      <c r="J99" s="2">
        <f t="shared" ca="1" si="24"/>
        <v>2.6829195363766294</v>
      </c>
      <c r="K99" s="2">
        <f t="shared" ca="1" si="25"/>
        <v>1.6347698981828307</v>
      </c>
      <c r="L99" s="2">
        <f t="shared" ca="1" si="26"/>
        <v>0.98690558082479396</v>
      </c>
    </row>
    <row r="100" spans="2:12" x14ac:dyDescent="0.2">
      <c r="B100" s="2">
        <f t="shared" ca="1" si="27"/>
        <v>0.57198746072086026</v>
      </c>
      <c r="C100" s="2">
        <f t="shared" ca="1" si="28"/>
        <v>3.473162214075332</v>
      </c>
      <c r="D100" s="2">
        <f t="shared" ca="1" si="21"/>
        <v>2.7429967217830926</v>
      </c>
      <c r="E100" s="2">
        <f t="shared" ca="1" si="29"/>
        <v>2.6702839845620437E-2</v>
      </c>
      <c r="G100" s="2">
        <f t="shared" ca="1" si="30"/>
        <v>2.7429967217830926</v>
      </c>
      <c r="H100" s="2">
        <f t="shared" ca="1" si="22"/>
        <v>0.50748502994011979</v>
      </c>
      <c r="I100" s="2">
        <f t="shared" ca="1" si="23"/>
        <v>1.8763288596579494E-2</v>
      </c>
      <c r="J100" s="2">
        <f t="shared" ca="1" si="24"/>
        <v>0.7082304227712739</v>
      </c>
      <c r="K100" s="2">
        <f t="shared" ca="1" si="25"/>
        <v>1.0090510168337503</v>
      </c>
      <c r="L100" s="2">
        <f t="shared" ca="1" si="26"/>
        <v>-0.34498578234606808</v>
      </c>
    </row>
    <row r="101" spans="2:12" x14ac:dyDescent="0.2">
      <c r="B101" s="2">
        <f t="shared" ca="1" si="27"/>
        <v>0.19814385945819135</v>
      </c>
      <c r="C101" s="2">
        <f t="shared" ca="1" si="28"/>
        <v>4.3563631549255941</v>
      </c>
      <c r="D101" s="2">
        <f t="shared" ca="1" si="21"/>
        <v>0.7797430193927668</v>
      </c>
      <c r="E101" s="2">
        <f t="shared" ca="1" si="29"/>
        <v>24.369700152209745</v>
      </c>
      <c r="G101" s="2">
        <f t="shared" ca="1" si="30"/>
        <v>0.7797430193927668</v>
      </c>
      <c r="H101" s="2">
        <f t="shared" ca="1" si="22"/>
        <v>9.3313373253493009E-2</v>
      </c>
      <c r="I101" s="2">
        <f t="shared" ca="1" si="23"/>
        <v>-1.3206240594830998</v>
      </c>
      <c r="J101" s="2">
        <f t="shared" ca="1" si="24"/>
        <v>9.795839380858419E-2</v>
      </c>
      <c r="K101" s="2">
        <f t="shared" ca="1" si="25"/>
        <v>-0.24879087590009791</v>
      </c>
      <c r="L101" s="2">
        <f t="shared" ca="1" si="26"/>
        <v>-2.3232124434333254</v>
      </c>
    </row>
    <row r="102" spans="2:12" x14ac:dyDescent="0.2">
      <c r="B102" s="2">
        <f t="shared" ca="1" si="27"/>
        <v>0.31828009174716981</v>
      </c>
      <c r="C102" s="2">
        <f t="shared" ca="1" si="28"/>
        <v>3.7988787119348264</v>
      </c>
      <c r="D102" s="2">
        <f t="shared" ca="1" si="21"/>
        <v>4.5794899662362614</v>
      </c>
      <c r="E102" s="2">
        <f t="shared" ca="1" si="29"/>
        <v>0.48701039615802894</v>
      </c>
      <c r="G102" s="2">
        <f t="shared" ca="1" si="30"/>
        <v>4.5794899662362614</v>
      </c>
      <c r="H102" s="2">
        <f t="shared" ca="1" si="22"/>
        <v>0.88672654690618757</v>
      </c>
      <c r="I102" s="2">
        <f t="shared" ca="1" si="23"/>
        <v>1.2093018348920097</v>
      </c>
      <c r="J102" s="2">
        <f t="shared" ca="1" si="24"/>
        <v>2.1779504447233524</v>
      </c>
      <c r="K102" s="2">
        <f t="shared" ca="1" si="25"/>
        <v>1.521587630841202</v>
      </c>
      <c r="L102" s="2">
        <f t="shared" ca="1" si="26"/>
        <v>0.77838427159965162</v>
      </c>
    </row>
    <row r="103" spans="2:12" x14ac:dyDescent="0.2">
      <c r="B103" s="2">
        <f t="shared" ca="1" si="27"/>
        <v>1.9040325943520005</v>
      </c>
      <c r="C103" s="2">
        <f t="shared" ca="1" si="28"/>
        <v>5.0661893437438206</v>
      </c>
      <c r="D103" s="2">
        <f t="shared" ca="1" si="21"/>
        <v>4.9393057786916401</v>
      </c>
      <c r="E103" s="2">
        <f t="shared" ca="1" si="29"/>
        <v>5.4471938014462751</v>
      </c>
      <c r="G103" s="2">
        <f t="shared" ca="1" si="30"/>
        <v>4.9393057786916401</v>
      </c>
      <c r="H103" s="2">
        <f t="shared" ca="1" si="22"/>
        <v>0.91167664670658677</v>
      </c>
      <c r="I103" s="2">
        <f t="shared" ca="1" si="23"/>
        <v>1.3511521260686539</v>
      </c>
      <c r="J103" s="2">
        <f t="shared" ca="1" si="24"/>
        <v>2.4267507296309256</v>
      </c>
      <c r="K103" s="2">
        <f t="shared" ca="1" si="25"/>
        <v>1.5972247906952544</v>
      </c>
      <c r="L103" s="2">
        <f t="shared" ca="1" si="26"/>
        <v>0.88655321427191325</v>
      </c>
    </row>
    <row r="104" spans="2:12" x14ac:dyDescent="0.2">
      <c r="B104" s="2">
        <f t="shared" ca="1" si="27"/>
        <v>0.81466357373046516</v>
      </c>
      <c r="C104" s="2">
        <f t="shared" ca="1" si="28"/>
        <v>4.3113025056930097</v>
      </c>
      <c r="D104" s="2">
        <f t="shared" ca="1" si="21"/>
        <v>3.701571442310609</v>
      </c>
      <c r="E104" s="2">
        <f t="shared" ca="1" si="29"/>
        <v>0.29344773562069465</v>
      </c>
      <c r="G104" s="2">
        <f t="shared" ca="1" si="30"/>
        <v>3.701571442310609</v>
      </c>
      <c r="H104" s="2">
        <f t="shared" ca="1" si="22"/>
        <v>0.74201596806387216</v>
      </c>
      <c r="I104" s="2">
        <f t="shared" ca="1" si="23"/>
        <v>0.64957302229678349</v>
      </c>
      <c r="J104" s="2">
        <f t="shared" ca="1" si="24"/>
        <v>1.3548575876963258</v>
      </c>
      <c r="K104" s="2">
        <f t="shared" ca="1" si="25"/>
        <v>1.3087574436226606</v>
      </c>
      <c r="L104" s="2">
        <f t="shared" ca="1" si="26"/>
        <v>0.30369634747700741</v>
      </c>
    </row>
    <row r="105" spans="2:12" x14ac:dyDescent="0.2">
      <c r="B105" s="2">
        <f t="shared" ca="1" si="27"/>
        <v>0.32397277438042443</v>
      </c>
      <c r="C105" s="2">
        <f t="shared" ca="1" si="28"/>
        <v>4.459508981487784</v>
      </c>
      <c r="D105" s="2">
        <f t="shared" ca="1" si="21"/>
        <v>3.8840630101406628</v>
      </c>
      <c r="E105" s="2">
        <f t="shared" ca="1" si="29"/>
        <v>0.55285851456387713</v>
      </c>
      <c r="G105" s="2">
        <f t="shared" ca="1" si="30"/>
        <v>3.8840630101406628</v>
      </c>
      <c r="H105" s="2">
        <f t="shared" ca="1" si="22"/>
        <v>0.78193612774451093</v>
      </c>
      <c r="I105" s="2">
        <f t="shared" ca="1" si="23"/>
        <v>0.77874873018302038</v>
      </c>
      <c r="J105" s="2">
        <f t="shared" ca="1" si="24"/>
        <v>1.522967267109165</v>
      </c>
      <c r="K105" s="2">
        <f t="shared" ca="1" si="25"/>
        <v>1.3568817732997174</v>
      </c>
      <c r="L105" s="2">
        <f t="shared" ca="1" si="26"/>
        <v>0.4206605813046243</v>
      </c>
    </row>
    <row r="106" spans="2:12" x14ac:dyDescent="0.2">
      <c r="B106" s="2">
        <f t="shared" ca="1" si="27"/>
        <v>0.20503439444194338</v>
      </c>
      <c r="C106" s="2">
        <f t="shared" ca="1" si="28"/>
        <v>3.1369447169179683</v>
      </c>
      <c r="D106" s="2">
        <f t="shared" ca="1" si="21"/>
        <v>0.66972256216311465</v>
      </c>
      <c r="E106" s="2">
        <f t="shared" ca="1" si="29"/>
        <v>0.52721114014043891</v>
      </c>
      <c r="G106" s="2">
        <f t="shared" ca="1" si="30"/>
        <v>0.66972256216311465</v>
      </c>
      <c r="H106" s="2">
        <f t="shared" ca="1" si="22"/>
        <v>8.3333333333333329E-2</v>
      </c>
      <c r="I106" s="2">
        <f t="shared" ca="1" si="23"/>
        <v>-1.3829941271006392</v>
      </c>
      <c r="J106" s="2">
        <f t="shared" ca="1" si="24"/>
        <v>8.701137698962981E-2</v>
      </c>
      <c r="K106" s="2">
        <f t="shared" ca="1" si="25"/>
        <v>-0.40089173867825134</v>
      </c>
      <c r="L106" s="2">
        <f t="shared" ca="1" si="26"/>
        <v>-2.441716398881459</v>
      </c>
    </row>
    <row r="107" spans="2:12" x14ac:dyDescent="0.2">
      <c r="B107" s="2">
        <f t="shared" ca="1" si="27"/>
        <v>0.30827269623596049</v>
      </c>
      <c r="C107" s="2">
        <f t="shared" ca="1" si="28"/>
        <v>3.0287340666890339</v>
      </c>
      <c r="D107" s="2">
        <f t="shared" ca="1" si="21"/>
        <v>4.6401981337728655</v>
      </c>
      <c r="E107" s="2">
        <f t="shared" ca="1" si="29"/>
        <v>2.8322837373798437</v>
      </c>
      <c r="G107" s="2">
        <f t="shared" ca="1" si="30"/>
        <v>4.6401981337728655</v>
      </c>
      <c r="H107" s="2">
        <f t="shared" ca="1" si="22"/>
        <v>0.89171656686626743</v>
      </c>
      <c r="I107" s="2">
        <f t="shared" ca="1" si="23"/>
        <v>1.2357086898512506</v>
      </c>
      <c r="J107" s="2">
        <f t="shared" ca="1" si="24"/>
        <v>2.2230031086642956</v>
      </c>
      <c r="K107" s="2">
        <f t="shared" ca="1" si="25"/>
        <v>1.5347570665706438</v>
      </c>
      <c r="L107" s="2">
        <f t="shared" ca="1" si="26"/>
        <v>0.79885903339057152</v>
      </c>
    </row>
    <row r="108" spans="2:12" x14ac:dyDescent="0.2">
      <c r="B108" s="2">
        <f t="shared" ca="1" si="27"/>
        <v>0.1535013769505629</v>
      </c>
      <c r="C108" s="2">
        <f t="shared" ca="1" si="28"/>
        <v>2.304428261480461</v>
      </c>
      <c r="D108" s="2">
        <f t="shared" ca="1" si="21"/>
        <v>1.9990729129186589</v>
      </c>
      <c r="E108" s="2">
        <f t="shared" ca="1" si="29"/>
        <v>22.856605669243923</v>
      </c>
      <c r="G108" s="2">
        <f t="shared" ca="1" si="30"/>
        <v>1.9990729129186589</v>
      </c>
      <c r="H108" s="2">
        <f t="shared" ca="1" si="22"/>
        <v>0.33283433133732537</v>
      </c>
      <c r="I108" s="2">
        <f t="shared" ca="1" si="23"/>
        <v>-0.43210009909512009</v>
      </c>
      <c r="J108" s="2">
        <f t="shared" ca="1" si="24"/>
        <v>0.40471688510281234</v>
      </c>
      <c r="K108" s="2">
        <f t="shared" ca="1" si="25"/>
        <v>0.69268352954975521</v>
      </c>
      <c r="L108" s="2">
        <f t="shared" ca="1" si="26"/>
        <v>-0.90456750545322639</v>
      </c>
    </row>
    <row r="109" spans="2:12" x14ac:dyDescent="0.2">
      <c r="B109" s="2">
        <f t="shared" ca="1" si="27"/>
        <v>0.2565104051959341</v>
      </c>
      <c r="C109" s="2">
        <f t="shared" ca="1" si="28"/>
        <v>2.2915099321055088</v>
      </c>
      <c r="D109" s="2">
        <f t="shared" ca="1" si="21"/>
        <v>1.3966918988346404</v>
      </c>
      <c r="E109" s="2">
        <f t="shared" ca="1" si="29"/>
        <v>3.2182396243421015E-2</v>
      </c>
      <c r="G109" s="2">
        <f t="shared" ca="1" si="30"/>
        <v>1.3966918988346404</v>
      </c>
      <c r="H109" s="2">
        <f t="shared" ca="1" si="22"/>
        <v>0.19810379241516968</v>
      </c>
      <c r="I109" s="2">
        <f t="shared" ca="1" si="23"/>
        <v>-0.8484137552208213</v>
      </c>
      <c r="J109" s="2">
        <f t="shared" ca="1" si="24"/>
        <v>0.22077609646724278</v>
      </c>
      <c r="K109" s="2">
        <f t="shared" ca="1" si="25"/>
        <v>0.33410651109413791</v>
      </c>
      <c r="L109" s="2">
        <f t="shared" ca="1" si="26"/>
        <v>-1.510606229193028</v>
      </c>
    </row>
    <row r="110" spans="2:12" x14ac:dyDescent="0.2">
      <c r="B110" s="2">
        <f t="shared" ca="1" si="27"/>
        <v>6.0611436885791049E-2</v>
      </c>
      <c r="C110" s="2">
        <f t="shared" ca="1" si="28"/>
        <v>4.5541460899958075</v>
      </c>
      <c r="D110" s="2">
        <f t="shared" ca="1" si="21"/>
        <v>4.6837966015843424</v>
      </c>
      <c r="E110" s="2">
        <f t="shared" ca="1" si="29"/>
        <v>0.32756412668236962</v>
      </c>
      <c r="G110" s="2">
        <f t="shared" ca="1" si="30"/>
        <v>4.6837966015843424</v>
      </c>
      <c r="H110" s="2">
        <f t="shared" ca="1" si="22"/>
        <v>0.89670658682634719</v>
      </c>
      <c r="I110" s="2">
        <f t="shared" ca="1" si="23"/>
        <v>1.2630065484465773</v>
      </c>
      <c r="J110" s="2">
        <f t="shared" ca="1" si="24"/>
        <v>2.2701816689393852</v>
      </c>
      <c r="K110" s="2">
        <f t="shared" ca="1" si="25"/>
        <v>1.5441090207072941</v>
      </c>
      <c r="L110" s="2">
        <f t="shared" ca="1" si="26"/>
        <v>0.81985985866082534</v>
      </c>
    </row>
    <row r="111" spans="2:12" x14ac:dyDescent="0.2">
      <c r="B111" s="2">
        <f t="shared" ca="1" si="27"/>
        <v>0.37264834910400535</v>
      </c>
      <c r="C111" s="2">
        <f t="shared" ca="1" si="28"/>
        <v>3.8526126697617031</v>
      </c>
      <c r="D111" s="2">
        <f t="shared" ca="1" si="21"/>
        <v>3.0479039286189562</v>
      </c>
      <c r="E111" s="2">
        <f t="shared" ca="1" si="29"/>
        <v>11.305417105973779</v>
      </c>
      <c r="G111" s="2">
        <f t="shared" ca="1" si="30"/>
        <v>3.0479039286189562</v>
      </c>
      <c r="H111" s="2">
        <f t="shared" ca="1" si="22"/>
        <v>0.58233532934131738</v>
      </c>
      <c r="I111" s="2">
        <f t="shared" ca="1" si="23"/>
        <v>0.20787145065533047</v>
      </c>
      <c r="J111" s="2">
        <f t="shared" ca="1" si="24"/>
        <v>0.87307639171528018</v>
      </c>
      <c r="K111" s="2">
        <f t="shared" ca="1" si="25"/>
        <v>1.1144541178456808</v>
      </c>
      <c r="L111" s="2">
        <f t="shared" ca="1" si="26"/>
        <v>-0.13573222214235939</v>
      </c>
    </row>
    <row r="112" spans="2:12" x14ac:dyDescent="0.2">
      <c r="B112" s="2">
        <f t="shared" ca="1" si="27"/>
        <v>2.1336544724085419E-2</v>
      </c>
      <c r="C112" s="2">
        <f t="shared" ca="1" si="28"/>
        <v>2.7671957724180656</v>
      </c>
      <c r="D112" s="2">
        <f t="shared" ca="1" si="21"/>
        <v>2.2510204174626298</v>
      </c>
      <c r="E112" s="2">
        <f t="shared" ca="1" si="29"/>
        <v>51.525786259196032</v>
      </c>
      <c r="G112" s="2">
        <f t="shared" ca="1" si="30"/>
        <v>2.2510204174626298</v>
      </c>
      <c r="H112" s="2">
        <f t="shared" ca="1" si="22"/>
        <v>0.4026946107784431</v>
      </c>
      <c r="I112" s="2">
        <f t="shared" ca="1" si="23"/>
        <v>-0.24637853400043941</v>
      </c>
      <c r="J112" s="2">
        <f t="shared" ca="1" si="24"/>
        <v>0.51532675664678218</v>
      </c>
      <c r="K112" s="2">
        <f t="shared" ca="1" si="25"/>
        <v>0.81138363228000754</v>
      </c>
      <c r="L112" s="2">
        <f t="shared" ca="1" si="26"/>
        <v>-0.66295410058926507</v>
      </c>
    </row>
    <row r="113" spans="2:12" x14ac:dyDescent="0.2">
      <c r="B113" s="2">
        <f t="shared" ca="1" si="27"/>
        <v>0.34072068008954243</v>
      </c>
      <c r="C113" s="2">
        <f t="shared" ca="1" si="28"/>
        <v>3.1648791781677801</v>
      </c>
      <c r="D113" s="2">
        <f t="shared" ca="1" si="21"/>
        <v>4.0279392632718096</v>
      </c>
      <c r="E113" s="2">
        <f t="shared" ca="1" si="29"/>
        <v>3.4464213631066358</v>
      </c>
      <c r="G113" s="2">
        <f t="shared" ca="1" si="30"/>
        <v>4.0279392632718096</v>
      </c>
      <c r="H113" s="2">
        <f t="shared" ca="1" si="22"/>
        <v>0.80688622754491013</v>
      </c>
      <c r="I113" s="2">
        <f t="shared" ca="1" si="23"/>
        <v>0.86647898678975666</v>
      </c>
      <c r="J113" s="2">
        <f t="shared" ca="1" si="24"/>
        <v>1.6444757691749734</v>
      </c>
      <c r="K113" s="2">
        <f t="shared" ca="1" si="25"/>
        <v>1.3932548961110058</v>
      </c>
      <c r="L113" s="2">
        <f t="shared" ca="1" si="26"/>
        <v>0.49742165207504246</v>
      </c>
    </row>
    <row r="114" spans="2:12" x14ac:dyDescent="0.2">
      <c r="B114" s="2">
        <f t="shared" ca="1" si="27"/>
        <v>0.35623024728156394</v>
      </c>
      <c r="C114" s="2">
        <f t="shared" ca="1" si="28"/>
        <v>4.6457737001077408</v>
      </c>
      <c r="D114" s="2">
        <f t="shared" ca="1" si="21"/>
        <v>2.4204224461840931</v>
      </c>
      <c r="E114" s="2">
        <f t="shared" ca="1" si="29"/>
        <v>2.2784044803011088</v>
      </c>
      <c r="G114" s="2">
        <f t="shared" ca="1" si="30"/>
        <v>2.4204224461840931</v>
      </c>
      <c r="H114" s="2">
        <f t="shared" ca="1" si="22"/>
        <v>0.42764471057884229</v>
      </c>
      <c r="I114" s="2">
        <f t="shared" ca="1" si="23"/>
        <v>-0.18237375463848368</v>
      </c>
      <c r="J114" s="2">
        <f t="shared" ca="1" si="24"/>
        <v>0.55799534507538473</v>
      </c>
      <c r="K114" s="2">
        <f t="shared" ca="1" si="25"/>
        <v>0.88394208947286024</v>
      </c>
      <c r="L114" s="2">
        <f t="shared" ca="1" si="26"/>
        <v>-0.58340465879443082</v>
      </c>
    </row>
    <row r="115" spans="2:12" x14ac:dyDescent="0.2">
      <c r="B115" s="2">
        <f t="shared" ca="1" si="27"/>
        <v>5.4624296640625846E-4</v>
      </c>
      <c r="C115" s="2">
        <f t="shared" ca="1" si="28"/>
        <v>4.2093473793814811</v>
      </c>
      <c r="D115" s="2">
        <f t="shared" ca="1" si="21"/>
        <v>4.9898742952404023</v>
      </c>
      <c r="E115" s="2">
        <f t="shared" ca="1" si="29"/>
        <v>0.61459130631012671</v>
      </c>
      <c r="G115" s="2">
        <f t="shared" ca="1" si="30"/>
        <v>4.9898742952404023</v>
      </c>
      <c r="H115" s="2">
        <f t="shared" ca="1" si="22"/>
        <v>0.92165668662674638</v>
      </c>
      <c r="I115" s="2">
        <f t="shared" ca="1" si="23"/>
        <v>1.4163036257244219</v>
      </c>
      <c r="J115" s="2">
        <f t="shared" ca="1" si="24"/>
        <v>2.5466546568564459</v>
      </c>
      <c r="K115" s="2">
        <f t="shared" ca="1" si="25"/>
        <v>1.6074107181115316</v>
      </c>
      <c r="L115" s="2">
        <f t="shared" ca="1" si="26"/>
        <v>0.93478059860513385</v>
      </c>
    </row>
    <row r="116" spans="2:12" x14ac:dyDescent="0.2">
      <c r="B116" s="2">
        <f t="shared" ca="1" si="27"/>
        <v>9.5942363785042784E-2</v>
      </c>
      <c r="C116" s="2">
        <f t="shared" ca="1" si="28"/>
        <v>3.6429649785606348</v>
      </c>
      <c r="D116" s="2">
        <f t="shared" ca="1" si="21"/>
        <v>2.3546405223218034</v>
      </c>
      <c r="E116" s="2">
        <f t="shared" ca="1" si="29"/>
        <v>26.777674287023984</v>
      </c>
      <c r="G116" s="2">
        <f t="shared" ca="1" si="30"/>
        <v>2.3546405223218034</v>
      </c>
      <c r="H116" s="2">
        <f t="shared" ca="1" si="22"/>
        <v>0.41766467065868262</v>
      </c>
      <c r="I116" s="2">
        <f t="shared" ca="1" si="23"/>
        <v>-0.20787145065533047</v>
      </c>
      <c r="J116" s="2">
        <f t="shared" ca="1" si="24"/>
        <v>0.54070882991819946</v>
      </c>
      <c r="K116" s="2">
        <f t="shared" ca="1" si="25"/>
        <v>0.85638807136769102</v>
      </c>
      <c r="L116" s="2">
        <f t="shared" ca="1" si="26"/>
        <v>-0.61487435219635722</v>
      </c>
    </row>
    <row r="117" spans="2:12" x14ac:dyDescent="0.2">
      <c r="B117" s="2">
        <f t="shared" ca="1" si="27"/>
        <v>0.56346983584311772</v>
      </c>
      <c r="C117" s="2">
        <f t="shared" ca="1" si="28"/>
        <v>4.7717203807391408</v>
      </c>
      <c r="D117" s="2">
        <f t="shared" ca="1" si="21"/>
        <v>2.0064108272021408</v>
      </c>
      <c r="E117" s="2">
        <f t="shared" ca="1" si="29"/>
        <v>1.5861175314545963</v>
      </c>
      <c r="G117" s="2">
        <f t="shared" ca="1" si="30"/>
        <v>2.0064108272021408</v>
      </c>
      <c r="H117" s="2">
        <f t="shared" ca="1" si="22"/>
        <v>0.33782435129740518</v>
      </c>
      <c r="I117" s="2">
        <f t="shared" ca="1" si="23"/>
        <v>-0.41840818585089429</v>
      </c>
      <c r="J117" s="2">
        <f t="shared" ca="1" si="24"/>
        <v>0.41222442787254787</v>
      </c>
      <c r="K117" s="2">
        <f t="shared" ca="1" si="25"/>
        <v>0.69634746777470979</v>
      </c>
      <c r="L117" s="2">
        <f t="shared" ca="1" si="26"/>
        <v>-0.88618735009697702</v>
      </c>
    </row>
    <row r="118" spans="2:12" x14ac:dyDescent="0.2">
      <c r="B118" s="2">
        <f t="shared" ca="1" si="27"/>
        <v>0.94935069692770169</v>
      </c>
      <c r="C118" s="2">
        <f t="shared" ca="1" si="28"/>
        <v>4.4458578215386382</v>
      </c>
      <c r="D118" s="2">
        <f t="shared" ca="1" si="21"/>
        <v>5.2422705830418206</v>
      </c>
      <c r="E118" s="2">
        <f t="shared" ca="1" si="29"/>
        <v>1.6815145641910949</v>
      </c>
      <c r="G118" s="2">
        <f t="shared" ca="1" si="30"/>
        <v>5.2422705830418206</v>
      </c>
      <c r="H118" s="2">
        <f t="shared" ca="1" si="22"/>
        <v>0.94161676646706582</v>
      </c>
      <c r="I118" s="2">
        <f t="shared" ca="1" si="23"/>
        <v>1.5684915216655266</v>
      </c>
      <c r="J118" s="2">
        <f t="shared" ca="1" si="24"/>
        <v>2.8407265274069986</v>
      </c>
      <c r="K118" s="2">
        <f t="shared" ca="1" si="25"/>
        <v>1.6567547218524823</v>
      </c>
      <c r="L118" s="2">
        <f t="shared" ca="1" si="26"/>
        <v>1.04405983896639</v>
      </c>
    </row>
    <row r="119" spans="2:12" x14ac:dyDescent="0.2">
      <c r="B119" s="2">
        <f t="shared" ca="1" si="27"/>
        <v>0.28440498259159325</v>
      </c>
      <c r="C119" s="2">
        <f t="shared" ca="1" si="28"/>
        <v>3.8500884128779265</v>
      </c>
      <c r="D119" s="2">
        <f t="shared" ca="1" si="21"/>
        <v>3.2842355404761632</v>
      </c>
      <c r="E119" s="2">
        <f t="shared" ca="1" si="29"/>
        <v>5.7772924181744765</v>
      </c>
      <c r="G119" s="2">
        <f t="shared" ca="1" si="30"/>
        <v>3.2842355404761632</v>
      </c>
      <c r="H119" s="2">
        <f t="shared" ca="1" si="22"/>
        <v>0.64221556886227538</v>
      </c>
      <c r="I119" s="2">
        <f t="shared" ca="1" si="23"/>
        <v>0.36438724029913189</v>
      </c>
      <c r="J119" s="2">
        <f t="shared" ca="1" si="24"/>
        <v>1.0278246216051348</v>
      </c>
      <c r="K119" s="2">
        <f t="shared" ca="1" si="25"/>
        <v>1.1891339126710756</v>
      </c>
      <c r="L119" s="2">
        <f t="shared" ca="1" si="26"/>
        <v>2.7444550927448044E-2</v>
      </c>
    </row>
    <row r="120" spans="2:12" x14ac:dyDescent="0.2">
      <c r="B120" s="2">
        <f t="shared" ca="1" si="27"/>
        <v>0.10007330585545904</v>
      </c>
      <c r="C120" s="2">
        <f t="shared" ca="1" si="28"/>
        <v>3.4463171911053823</v>
      </c>
      <c r="D120" s="2">
        <f t="shared" ca="1" si="21"/>
        <v>5.9436584907468699</v>
      </c>
      <c r="E120" s="2">
        <f t="shared" ca="1" si="29"/>
        <v>0.78042947983068278</v>
      </c>
      <c r="G120" s="2">
        <f t="shared" ca="1" si="30"/>
        <v>5.9436584907468699</v>
      </c>
      <c r="H120" s="2">
        <f t="shared" ca="1" si="22"/>
        <v>0.97654690618762463</v>
      </c>
      <c r="I120" s="2">
        <f t="shared" ca="1" si="23"/>
        <v>1.9871462915396865</v>
      </c>
      <c r="J120" s="2">
        <f t="shared" ca="1" si="24"/>
        <v>3.7527528604946916</v>
      </c>
      <c r="K120" s="2">
        <f t="shared" ca="1" si="25"/>
        <v>1.7823248513144958</v>
      </c>
      <c r="L120" s="2">
        <f t="shared" ca="1" si="26"/>
        <v>1.3224896667974666</v>
      </c>
    </row>
    <row r="121" spans="2:12" x14ac:dyDescent="0.2">
      <c r="B121" s="2">
        <f t="shared" ca="1" si="27"/>
        <v>0.1824851486965483</v>
      </c>
      <c r="C121" s="2">
        <f t="shared" ca="1" si="28"/>
        <v>3.7621341679427491</v>
      </c>
      <c r="D121" s="2">
        <f t="shared" ca="1" si="21"/>
        <v>2.8037323116831248</v>
      </c>
      <c r="E121" s="2">
        <f t="shared" ca="1" si="29"/>
        <v>3.452908484525159</v>
      </c>
      <c r="G121" s="2">
        <f t="shared" ca="1" si="30"/>
        <v>2.8037323116831248</v>
      </c>
      <c r="H121" s="2">
        <f t="shared" ca="1" si="22"/>
        <v>0.51247504990019965</v>
      </c>
      <c r="I121" s="2">
        <f t="shared" ca="1" si="23"/>
        <v>3.1275410739968611E-2</v>
      </c>
      <c r="J121" s="2">
        <f t="shared" ca="1" si="24"/>
        <v>0.71841381016197281</v>
      </c>
      <c r="K121" s="2">
        <f t="shared" ca="1" si="25"/>
        <v>1.0309514980256482</v>
      </c>
      <c r="L121" s="2">
        <f t="shared" ca="1" si="26"/>
        <v>-0.33070953867951092</v>
      </c>
    </row>
    <row r="122" spans="2:12" x14ac:dyDescent="0.2">
      <c r="B122" s="2">
        <f t="shared" ca="1" si="27"/>
        <v>0.3423091321789517</v>
      </c>
      <c r="C122" s="2">
        <f t="shared" ca="1" si="28"/>
        <v>3.8803848389089008</v>
      </c>
      <c r="D122" s="2">
        <f t="shared" ca="1" si="21"/>
        <v>0.38444005358565358</v>
      </c>
      <c r="E122" s="2">
        <f t="shared" ca="1" si="29"/>
        <v>0.36457892310427115</v>
      </c>
      <c r="G122" s="2">
        <f t="shared" ca="1" si="30"/>
        <v>0.38444005358565358</v>
      </c>
      <c r="H122" s="2">
        <f t="shared" ca="1" si="22"/>
        <v>1.8463073852295408E-2</v>
      </c>
      <c r="I122" s="2">
        <f t="shared" ca="1" si="23"/>
        <v>-2.0865796576126225</v>
      </c>
      <c r="J122" s="2">
        <f t="shared" ca="1" si="24"/>
        <v>1.8635643815696334E-2</v>
      </c>
      <c r="K122" s="2">
        <f t="shared" ca="1" si="25"/>
        <v>-0.95596740964080373</v>
      </c>
      <c r="L122" s="2">
        <f t="shared" ca="1" si="26"/>
        <v>-3.9826791979116569</v>
      </c>
    </row>
    <row r="123" spans="2:12" x14ac:dyDescent="0.2">
      <c r="B123" s="2">
        <f t="shared" ca="1" si="27"/>
        <v>0.3325529875660595</v>
      </c>
      <c r="C123" s="2">
        <f t="shared" ca="1" si="28"/>
        <v>5.4108028257549812</v>
      </c>
      <c r="D123" s="2">
        <f t="shared" ca="1" si="21"/>
        <v>3.1166906978516806</v>
      </c>
      <c r="E123" s="2">
        <f t="shared" ca="1" si="29"/>
        <v>4.1770039989090977</v>
      </c>
      <c r="G123" s="2">
        <f t="shared" ca="1" si="30"/>
        <v>3.1166906978516806</v>
      </c>
      <c r="H123" s="2">
        <f t="shared" ca="1" si="22"/>
        <v>0.60229540918163671</v>
      </c>
      <c r="I123" s="2">
        <f t="shared" ca="1" si="23"/>
        <v>0.2592929978290815</v>
      </c>
      <c r="J123" s="2">
        <f t="shared" ca="1" si="24"/>
        <v>0.92204578341454035</v>
      </c>
      <c r="K123" s="2">
        <f t="shared" ca="1" si="25"/>
        <v>1.1367717651434062</v>
      </c>
      <c r="L123" s="2">
        <f t="shared" ca="1" si="26"/>
        <v>-8.1160400026570448E-2</v>
      </c>
    </row>
    <row r="124" spans="2:12" x14ac:dyDescent="0.2">
      <c r="B124" s="2">
        <f t="shared" ca="1" si="27"/>
        <v>0.10275905781787108</v>
      </c>
      <c r="C124" s="2">
        <f t="shared" ca="1" si="28"/>
        <v>4.4483264457528531</v>
      </c>
      <c r="D124" s="2">
        <f t="shared" ca="1" si="21"/>
        <v>2.5065331001085243</v>
      </c>
      <c r="E124" s="2">
        <f t="shared" ca="1" si="29"/>
        <v>8.2787859402630755</v>
      </c>
      <c r="G124" s="2">
        <f t="shared" ca="1" si="30"/>
        <v>2.5065331001085243</v>
      </c>
      <c r="H124" s="2">
        <f t="shared" ca="1" si="22"/>
        <v>0.44261477045908182</v>
      </c>
      <c r="I124" s="2">
        <f t="shared" ca="1" si="23"/>
        <v>-0.14434310613471857</v>
      </c>
      <c r="J124" s="2">
        <f t="shared" ca="1" si="24"/>
        <v>0.58449866313555465</v>
      </c>
      <c r="K124" s="2">
        <f t="shared" ca="1" si="25"/>
        <v>0.91890056334279391</v>
      </c>
      <c r="L124" s="2">
        <f t="shared" ca="1" si="26"/>
        <v>-0.5370007852658637</v>
      </c>
    </row>
    <row r="125" spans="2:12" x14ac:dyDescent="0.2">
      <c r="B125" s="2">
        <f t="shared" ca="1" si="27"/>
        <v>0.31241571268025042</v>
      </c>
      <c r="C125" s="2">
        <f t="shared" ca="1" si="28"/>
        <v>4.3275308448575691</v>
      </c>
      <c r="D125" s="2">
        <f t="shared" ca="1" si="21"/>
        <v>1.4350404527085647</v>
      </c>
      <c r="E125" s="2">
        <f t="shared" ca="1" si="29"/>
        <v>1.9693105716105013</v>
      </c>
      <c r="G125" s="2">
        <f t="shared" ca="1" si="30"/>
        <v>1.4350404527085647</v>
      </c>
      <c r="H125" s="2">
        <f t="shared" ca="1" si="22"/>
        <v>0.20309381237524951</v>
      </c>
      <c r="I125" s="2">
        <f t="shared" ca="1" si="23"/>
        <v>-0.83062125279067045</v>
      </c>
      <c r="J125" s="2">
        <f t="shared" ca="1" si="24"/>
        <v>0.22701831398974295</v>
      </c>
      <c r="K125" s="2">
        <f t="shared" ca="1" si="25"/>
        <v>0.36119303885506437</v>
      </c>
      <c r="L125" s="2">
        <f t="shared" ca="1" si="26"/>
        <v>-1.4827245863861473</v>
      </c>
    </row>
    <row r="126" spans="2:12" x14ac:dyDescent="0.2">
      <c r="B126" s="2">
        <f t="shared" ca="1" si="27"/>
        <v>0.28098625596597021</v>
      </c>
      <c r="C126" s="2">
        <f t="shared" ca="1" si="28"/>
        <v>4.9780670370856432</v>
      </c>
      <c r="D126" s="2">
        <f t="shared" ca="1" si="21"/>
        <v>2.1467394034246188</v>
      </c>
      <c r="E126" s="2">
        <f t="shared" ca="1" si="29"/>
        <v>15.702779274766923</v>
      </c>
      <c r="G126" s="2">
        <f t="shared" ca="1" si="30"/>
        <v>2.1467394034246188</v>
      </c>
      <c r="H126" s="2">
        <f t="shared" ca="1" si="22"/>
        <v>0.38273453093812376</v>
      </c>
      <c r="I126" s="2">
        <f t="shared" ca="1" si="23"/>
        <v>-0.29830673829035226</v>
      </c>
      <c r="J126" s="2">
        <f t="shared" ca="1" si="24"/>
        <v>0.48245608981226762</v>
      </c>
      <c r="K126" s="2">
        <f t="shared" ca="1" si="25"/>
        <v>0.76395013445701387</v>
      </c>
      <c r="L126" s="2">
        <f t="shared" ca="1" si="26"/>
        <v>-0.7288653679147844</v>
      </c>
    </row>
    <row r="127" spans="2:12" x14ac:dyDescent="0.2">
      <c r="B127" s="2">
        <f t="shared" ca="1" si="27"/>
        <v>0.1263379344254556</v>
      </c>
      <c r="C127" s="2">
        <f t="shared" ca="1" si="28"/>
        <v>6.7756769341032079</v>
      </c>
      <c r="D127" s="2">
        <f t="shared" ca="1" si="21"/>
        <v>2.1008289656209254</v>
      </c>
      <c r="E127" s="2">
        <f t="shared" ca="1" si="29"/>
        <v>1.0238313747882546</v>
      </c>
      <c r="G127" s="2">
        <f t="shared" ca="1" si="30"/>
        <v>2.1008289656209254</v>
      </c>
      <c r="H127" s="2">
        <f t="shared" ca="1" si="22"/>
        <v>0.35778443113772457</v>
      </c>
      <c r="I127" s="2">
        <f t="shared" ca="1" si="23"/>
        <v>-0.36438724029913205</v>
      </c>
      <c r="J127" s="2">
        <f t="shared" ca="1" si="24"/>
        <v>0.44283125460862871</v>
      </c>
      <c r="K127" s="2">
        <f t="shared" ca="1" si="25"/>
        <v>0.7423320123716306</v>
      </c>
      <c r="L127" s="2">
        <f t="shared" ca="1" si="26"/>
        <v>-0.81456649660826386</v>
      </c>
    </row>
    <row r="128" spans="2:12" x14ac:dyDescent="0.2">
      <c r="B128" s="2">
        <f t="shared" ca="1" si="27"/>
        <v>5.246246793310802E-2</v>
      </c>
      <c r="C128" s="2">
        <f t="shared" ca="1" si="28"/>
        <v>4.4028984864445952</v>
      </c>
      <c r="D128" s="2">
        <f t="shared" ca="1" si="21"/>
        <v>2.8118684210369409</v>
      </c>
      <c r="E128" s="2">
        <f t="shared" ca="1" si="29"/>
        <v>6.5197397322638357</v>
      </c>
      <c r="G128" s="2">
        <f t="shared" ca="1" si="30"/>
        <v>2.8118684210369409</v>
      </c>
      <c r="H128" s="2">
        <f t="shared" ca="1" si="22"/>
        <v>0.5174650698602794</v>
      </c>
      <c r="I128" s="2">
        <f t="shared" ca="1" si="23"/>
        <v>4.3792431257696302E-2</v>
      </c>
      <c r="J128" s="2">
        <f t="shared" ca="1" si="24"/>
        <v>0.72870196675146104</v>
      </c>
      <c r="K128" s="2">
        <f t="shared" ca="1" si="25"/>
        <v>1.0338491809037622</v>
      </c>
      <c r="L128" s="2">
        <f t="shared" ca="1" si="26"/>
        <v>-0.31649045532304487</v>
      </c>
    </row>
    <row r="129" spans="2:12" x14ac:dyDescent="0.2">
      <c r="B129" s="2">
        <f t="shared" ca="1" si="27"/>
        <v>0.52322103908688378</v>
      </c>
      <c r="C129" s="2">
        <f t="shared" ca="1" si="28"/>
        <v>1.6663683541469565</v>
      </c>
      <c r="D129" s="2">
        <f t="shared" ca="1" si="21"/>
        <v>1.6003687568831106</v>
      </c>
      <c r="E129" s="2">
        <f t="shared" ca="1" si="29"/>
        <v>10.053271588571125</v>
      </c>
      <c r="G129" s="2">
        <f t="shared" ca="1" si="30"/>
        <v>1.6003687568831106</v>
      </c>
      <c r="H129" s="2">
        <f t="shared" ca="1" si="22"/>
        <v>0.24301397205588823</v>
      </c>
      <c r="I129" s="2">
        <f t="shared" ca="1" si="23"/>
        <v>-0.69664027541452611</v>
      </c>
      <c r="J129" s="2">
        <f t="shared" ca="1" si="24"/>
        <v>0.27841048285622322</v>
      </c>
      <c r="K129" s="2">
        <f t="shared" ca="1" si="25"/>
        <v>0.47023407574284593</v>
      </c>
      <c r="L129" s="2">
        <f t="shared" ca="1" si="26"/>
        <v>-1.2786586972931808</v>
      </c>
    </row>
    <row r="130" spans="2:12" x14ac:dyDescent="0.2">
      <c r="B130" s="2">
        <f t="shared" ca="1" si="27"/>
        <v>0.34417835152171539</v>
      </c>
      <c r="C130" s="2">
        <f t="shared" ca="1" si="28"/>
        <v>3.4672741805071299</v>
      </c>
      <c r="D130" s="2">
        <f t="shared" ca="1" si="21"/>
        <v>2.8413213624001479</v>
      </c>
      <c r="E130" s="2">
        <f t="shared" ca="1" si="29"/>
        <v>4.1373643749391</v>
      </c>
      <c r="G130" s="2">
        <f t="shared" ca="1" si="30"/>
        <v>2.8413213624001479</v>
      </c>
      <c r="H130" s="2">
        <f t="shared" ca="1" si="22"/>
        <v>0.52245508982035926</v>
      </c>
      <c r="I130" s="2">
        <f t="shared" ca="1" si="23"/>
        <v>5.6316317022151882E-2</v>
      </c>
      <c r="J130" s="2">
        <f t="shared" ca="1" si="24"/>
        <v>0.73909707075180109</v>
      </c>
      <c r="K130" s="2">
        <f t="shared" ca="1" si="25"/>
        <v>1.0442692124200665</v>
      </c>
      <c r="L130" s="2">
        <f t="shared" ca="1" si="26"/>
        <v>-0.30232601246284735</v>
      </c>
    </row>
    <row r="131" spans="2:12" x14ac:dyDescent="0.2">
      <c r="B131" s="2">
        <f t="shared" ca="1" si="27"/>
        <v>4.2478135440251807E-2</v>
      </c>
      <c r="C131" s="2">
        <f t="shared" ca="1" si="28"/>
        <v>4.6251221157866409</v>
      </c>
      <c r="D131" s="2">
        <f t="shared" ca="1" si="21"/>
        <v>3.3893646005549711</v>
      </c>
      <c r="E131" s="2">
        <f t="shared" ca="1" si="29"/>
        <v>1.2273337375279469</v>
      </c>
      <c r="G131" s="2">
        <f t="shared" ca="1" si="30"/>
        <v>3.3893646005549711</v>
      </c>
      <c r="H131" s="2">
        <f t="shared" ca="1" si="22"/>
        <v>0.66716566866267457</v>
      </c>
      <c r="I131" s="2">
        <f t="shared" ca="1" si="23"/>
        <v>0.43210009909511987</v>
      </c>
      <c r="J131" s="2">
        <f t="shared" ca="1" si="24"/>
        <v>1.1001104162891315</v>
      </c>
      <c r="K131" s="2">
        <f t="shared" ca="1" si="25"/>
        <v>1.2206424703599015</v>
      </c>
      <c r="L131" s="2">
        <f t="shared" ca="1" si="26"/>
        <v>9.5410553211410926E-2</v>
      </c>
    </row>
    <row r="132" spans="2:12" x14ac:dyDescent="0.2">
      <c r="B132" s="2">
        <f t="shared" ca="1" si="27"/>
        <v>0.36103689172045123</v>
      </c>
      <c r="C132" s="2">
        <f t="shared" ca="1" si="28"/>
        <v>4.2023030865917361</v>
      </c>
      <c r="D132" s="2">
        <f t="shared" ca="1" si="21"/>
        <v>3.1282089846688601</v>
      </c>
      <c r="E132" s="2">
        <f t="shared" ca="1" si="29"/>
        <v>51.594901027614988</v>
      </c>
      <c r="G132" s="2">
        <f t="shared" ca="1" si="30"/>
        <v>3.1282089846688601</v>
      </c>
      <c r="H132" s="2">
        <f t="shared" ca="1" si="22"/>
        <v>0.60728542914171657</v>
      </c>
      <c r="I132" s="2">
        <f t="shared" ca="1" si="23"/>
        <v>0.27225085458216447</v>
      </c>
      <c r="J132" s="2">
        <f t="shared" ca="1" si="24"/>
        <v>0.93467221378735221</v>
      </c>
      <c r="K132" s="2">
        <f t="shared" ca="1" si="25"/>
        <v>1.1404606314068302</v>
      </c>
      <c r="L132" s="2">
        <f t="shared" ca="1" si="26"/>
        <v>-6.7559384648164494E-2</v>
      </c>
    </row>
    <row r="133" spans="2:12" x14ac:dyDescent="0.2">
      <c r="B133" s="2">
        <f t="shared" ca="1" si="27"/>
        <v>0.28195830337777433</v>
      </c>
      <c r="C133" s="2">
        <f t="shared" ca="1" si="28"/>
        <v>2.8600062139243896</v>
      </c>
      <c r="D133" s="2">
        <f t="shared" ca="1" si="21"/>
        <v>6.2407888273307428</v>
      </c>
      <c r="E133" s="2">
        <f t="shared" ca="1" si="29"/>
        <v>2.347471343622674</v>
      </c>
      <c r="G133" s="2">
        <f t="shared" ca="1" si="30"/>
        <v>6.2407888273307428</v>
      </c>
      <c r="H133" s="2">
        <f t="shared" ca="1" si="22"/>
        <v>0.98153692614770449</v>
      </c>
      <c r="I133" s="2">
        <f t="shared" ca="1" si="23"/>
        <v>2.0865796576126199</v>
      </c>
      <c r="J133" s="2">
        <f t="shared" ca="1" si="24"/>
        <v>3.9919825495605257</v>
      </c>
      <c r="K133" s="2">
        <f t="shared" ca="1" si="25"/>
        <v>1.8311065890280165</v>
      </c>
      <c r="L133" s="2">
        <f t="shared" ca="1" si="26"/>
        <v>1.3842879870870894</v>
      </c>
    </row>
    <row r="134" spans="2:12" x14ac:dyDescent="0.2">
      <c r="B134" s="2">
        <f t="shared" ca="1" si="27"/>
        <v>0.97588369700192101</v>
      </c>
      <c r="C134" s="2">
        <f t="shared" ca="1" si="28"/>
        <v>4.3068231269187018</v>
      </c>
      <c r="D134" s="2">
        <f t="shared" ca="1" si="21"/>
        <v>1.0990724365689708</v>
      </c>
      <c r="E134" s="2">
        <f t="shared" ca="1" si="29"/>
        <v>0.87845219616911052</v>
      </c>
      <c r="G134" s="2">
        <f t="shared" ca="1" si="30"/>
        <v>1.0990724365689708</v>
      </c>
      <c r="H134" s="2">
        <f t="shared" ca="1" si="22"/>
        <v>0.14820359281437126</v>
      </c>
      <c r="I134" s="2">
        <f t="shared" ca="1" si="23"/>
        <v>-1.0441690455889392</v>
      </c>
      <c r="J134" s="2">
        <f t="shared" ca="1" si="24"/>
        <v>0.16040773941031478</v>
      </c>
      <c r="K134" s="2">
        <f t="shared" ca="1" si="25"/>
        <v>9.4466584595169309E-2</v>
      </c>
      <c r="L134" s="2">
        <f t="shared" ca="1" si="26"/>
        <v>-1.830036334026002</v>
      </c>
    </row>
    <row r="135" spans="2:12" x14ac:dyDescent="0.2">
      <c r="B135" s="2">
        <f t="shared" ca="1" si="27"/>
        <v>0.39363701941151136</v>
      </c>
      <c r="C135" s="2">
        <f t="shared" ca="1" si="28"/>
        <v>4.1257375726072247</v>
      </c>
      <c r="D135" s="2">
        <f t="shared" ca="1" si="21"/>
        <v>2.0269400110351539</v>
      </c>
      <c r="E135" s="2">
        <f t="shared" ca="1" si="29"/>
        <v>1.6723287625709211</v>
      </c>
      <c r="G135" s="2">
        <f t="shared" ca="1" si="30"/>
        <v>2.0269400110351539</v>
      </c>
      <c r="H135" s="2">
        <f t="shared" ca="1" si="22"/>
        <v>0.3478043912175649</v>
      </c>
      <c r="I135" s="2">
        <f t="shared" ca="1" si="23"/>
        <v>-0.39125496660919462</v>
      </c>
      <c r="J135" s="2">
        <f t="shared" ca="1" si="24"/>
        <v>0.42741074858053352</v>
      </c>
      <c r="K135" s="2">
        <f t="shared" ca="1" si="25"/>
        <v>0.7065272720813337</v>
      </c>
      <c r="L135" s="2">
        <f t="shared" ca="1" si="26"/>
        <v>-0.85000978765212243</v>
      </c>
    </row>
    <row r="136" spans="2:12" x14ac:dyDescent="0.2">
      <c r="B136" s="2">
        <f t="shared" ca="1" si="27"/>
        <v>0.50618183231148517</v>
      </c>
      <c r="C136" s="2">
        <f t="shared" ca="1" si="28"/>
        <v>4.3379195567480258</v>
      </c>
      <c r="D136" s="2">
        <f t="shared" ca="1" si="21"/>
        <v>2.1239604559195335</v>
      </c>
      <c r="E136" s="2">
        <f t="shared" ca="1" si="29"/>
        <v>0.89404723020665477</v>
      </c>
      <c r="G136" s="2">
        <f t="shared" ca="1" si="30"/>
        <v>2.1239604559195335</v>
      </c>
      <c r="H136" s="2">
        <f t="shared" ca="1" si="22"/>
        <v>0.36776447105788423</v>
      </c>
      <c r="I136" s="2">
        <f t="shared" ca="1" si="23"/>
        <v>-0.33778005379514503</v>
      </c>
      <c r="J136" s="2">
        <f t="shared" ca="1" si="24"/>
        <v>0.45849328188361638</v>
      </c>
      <c r="K136" s="2">
        <f t="shared" ca="1" si="25"/>
        <v>0.75328248546604748</v>
      </c>
      <c r="L136" s="2">
        <f t="shared" ca="1" si="26"/>
        <v>-0.77980963977329976</v>
      </c>
    </row>
    <row r="137" spans="2:12" x14ac:dyDescent="0.2">
      <c r="B137" s="2">
        <f t="shared" ca="1" si="27"/>
        <v>5.4072392119405892E-2</v>
      </c>
      <c r="C137" s="2">
        <f t="shared" ca="1" si="28"/>
        <v>3.9880512590904598</v>
      </c>
      <c r="D137" s="2">
        <f t="shared" ref="D137:D200" ca="1" si="31" xml:space="preserve"> $D$5*(-LN(1-RAND()))^(1/$D$7)</f>
        <v>3.8775501013071345</v>
      </c>
      <c r="E137" s="2">
        <f t="shared" ca="1" si="29"/>
        <v>37.074380225848145</v>
      </c>
      <c r="G137" s="2">
        <f t="shared" ca="1" si="30"/>
        <v>3.8775501013071345</v>
      </c>
      <c r="H137" s="2">
        <f t="shared" ref="H137:H200" ca="1" si="32">(RANK(G137,$G$9:$G$208,1)-0.3)/((COUNT($G$9:$G$208)+0.4))</f>
        <v>0.77195608782435121</v>
      </c>
      <c r="I137" s="2">
        <f t="shared" ref="I137:I200" ca="1" si="33">NORMSINV(H137)</f>
        <v>0.74530423031537718</v>
      </c>
      <c r="J137" s="2">
        <f t="shared" ref="J137:J200" ca="1" si="34" xml:space="preserve"> -LN(1-H137)</f>
        <v>1.4782170713105502</v>
      </c>
      <c r="K137" s="2">
        <f t="shared" ref="K137:K200" ca="1" si="35">LN(G137)</f>
        <v>1.3552035370185136</v>
      </c>
      <c r="L137" s="2">
        <f t="shared" ref="L137:L200" ca="1" si="36">LN( -LN(1-H137))</f>
        <v>0.39083668001698862</v>
      </c>
    </row>
    <row r="138" spans="2:12" x14ac:dyDescent="0.2">
      <c r="B138" s="2">
        <f t="shared" ref="B138:B201" ca="1" si="37" xml:space="preserve"> -LN(RAND())/$B$7</f>
        <v>0.82466287373460689</v>
      </c>
      <c r="C138" s="2">
        <f t="shared" ref="C138:C201" ca="1" si="38">NORMSINV(RAND())*$C$7+$C$5</f>
        <v>5.171550824391896</v>
      </c>
      <c r="D138" s="2">
        <f t="shared" ca="1" si="31"/>
        <v>3.9764886386932004</v>
      </c>
      <c r="E138" s="2">
        <f t="shared" ref="E138:E201" ca="1" si="39">EXP(NORMSINV(RAND())*$E$7+$E$5)</f>
        <v>5.9268227973260963</v>
      </c>
      <c r="G138" s="2">
        <f t="shared" ref="G138:G201" ca="1" si="40">OFFSET(B138:E138,0,$G$7,1,1)</f>
        <v>3.9764886386932004</v>
      </c>
      <c r="H138" s="2">
        <f t="shared" ca="1" si="32"/>
        <v>0.80189620758483027</v>
      </c>
      <c r="I138" s="2">
        <f t="shared" ca="1" si="33"/>
        <v>0.84841375522082119</v>
      </c>
      <c r="J138" s="2">
        <f t="shared" ca="1" si="34"/>
        <v>1.6189641815175646</v>
      </c>
      <c r="K138" s="2">
        <f t="shared" ca="1" si="35"/>
        <v>1.380399178298737</v>
      </c>
      <c r="L138" s="2">
        <f t="shared" ca="1" si="36"/>
        <v>0.48178655061973386</v>
      </c>
    </row>
    <row r="139" spans="2:12" x14ac:dyDescent="0.2">
      <c r="B139" s="2">
        <f t="shared" ca="1" si="37"/>
        <v>7.8994428600983792E-3</v>
      </c>
      <c r="C139" s="2">
        <f t="shared" ca="1" si="38"/>
        <v>6.2363422904925354</v>
      </c>
      <c r="D139" s="2">
        <f t="shared" ca="1" si="31"/>
        <v>4.2691677847164247</v>
      </c>
      <c r="E139" s="2">
        <f t="shared" ca="1" si="39"/>
        <v>1.7781151946866263</v>
      </c>
      <c r="G139" s="2">
        <f t="shared" ca="1" si="40"/>
        <v>4.2691677847164247</v>
      </c>
      <c r="H139" s="2">
        <f t="shared" ca="1" si="32"/>
        <v>0.85179640718562866</v>
      </c>
      <c r="I139" s="2">
        <f t="shared" ca="1" si="33"/>
        <v>1.044169045588939</v>
      </c>
      <c r="J139" s="2">
        <f t="shared" ca="1" si="34"/>
        <v>1.9091683234020551</v>
      </c>
      <c r="K139" s="2">
        <f t="shared" ca="1" si="35"/>
        <v>1.4514189100525374</v>
      </c>
      <c r="L139" s="2">
        <f t="shared" ca="1" si="36"/>
        <v>0.6466677144563665</v>
      </c>
    </row>
    <row r="140" spans="2:12" x14ac:dyDescent="0.2">
      <c r="B140" s="2">
        <f t="shared" ca="1" si="37"/>
        <v>0.21410161175365408</v>
      </c>
      <c r="C140" s="2">
        <f t="shared" ca="1" si="38"/>
        <v>2.9830009809114548</v>
      </c>
      <c r="D140" s="2">
        <f t="shared" ca="1" si="31"/>
        <v>3.3034685415699383</v>
      </c>
      <c r="E140" s="2">
        <f t="shared" ca="1" si="39"/>
        <v>18.920332657644479</v>
      </c>
      <c r="G140" s="2">
        <f t="shared" ca="1" si="40"/>
        <v>3.3034685415699383</v>
      </c>
      <c r="H140" s="2">
        <f t="shared" ca="1" si="32"/>
        <v>0.64720558882235524</v>
      </c>
      <c r="I140" s="2">
        <f t="shared" ca="1" si="33"/>
        <v>0.37778701270085813</v>
      </c>
      <c r="J140" s="2">
        <f t="shared" ca="1" si="34"/>
        <v>1.0418697963081824</v>
      </c>
      <c r="K140" s="2">
        <f t="shared" ca="1" si="35"/>
        <v>1.1949729896847616</v>
      </c>
      <c r="L140" s="2">
        <f t="shared" ca="1" si="36"/>
        <v>4.1016979965212801E-2</v>
      </c>
    </row>
    <row r="141" spans="2:12" x14ac:dyDescent="0.2">
      <c r="B141" s="2">
        <f t="shared" ca="1" si="37"/>
        <v>0.29328352402135577</v>
      </c>
      <c r="C141" s="2">
        <f t="shared" ca="1" si="38"/>
        <v>4.4598956385568318</v>
      </c>
      <c r="D141" s="2">
        <f t="shared" ca="1" si="31"/>
        <v>2.5758119927509777</v>
      </c>
      <c r="E141" s="2">
        <f t="shared" ca="1" si="39"/>
        <v>1.5674110403266417</v>
      </c>
      <c r="G141" s="2">
        <f t="shared" ca="1" si="40"/>
        <v>2.5758119927509777</v>
      </c>
      <c r="H141" s="2">
        <f t="shared" ca="1" si="32"/>
        <v>0.46257485029940121</v>
      </c>
      <c r="I141" s="2">
        <f t="shared" ca="1" si="33"/>
        <v>-9.3948960933968581E-2</v>
      </c>
      <c r="J141" s="2">
        <f t="shared" ca="1" si="34"/>
        <v>0.62096578504836675</v>
      </c>
      <c r="K141" s="2">
        <f t="shared" ca="1" si="35"/>
        <v>0.9461648213981112</v>
      </c>
      <c r="L141" s="2">
        <f t="shared" ca="1" si="36"/>
        <v>-0.47647929510700066</v>
      </c>
    </row>
    <row r="142" spans="2:12" x14ac:dyDescent="0.2">
      <c r="B142" s="2">
        <f t="shared" ca="1" si="37"/>
        <v>1.8693571177401687</v>
      </c>
      <c r="C142" s="2">
        <f t="shared" ca="1" si="38"/>
        <v>1.4431351752848105</v>
      </c>
      <c r="D142" s="2">
        <f t="shared" ca="1" si="31"/>
        <v>4.4831672572846548</v>
      </c>
      <c r="E142" s="2">
        <f t="shared" ca="1" si="39"/>
        <v>15.91539080722886</v>
      </c>
      <c r="G142" s="2">
        <f t="shared" ca="1" si="40"/>
        <v>4.4831672572846548</v>
      </c>
      <c r="H142" s="2">
        <f t="shared" ca="1" si="32"/>
        <v>0.87674650698602785</v>
      </c>
      <c r="I142" s="2">
        <f t="shared" ca="1" si="33"/>
        <v>1.1588753792244366</v>
      </c>
      <c r="J142" s="2">
        <f t="shared" ca="1" si="34"/>
        <v>2.0935121255767775</v>
      </c>
      <c r="K142" s="2">
        <f t="shared" ca="1" si="35"/>
        <v>1.5003297737087948</v>
      </c>
      <c r="L142" s="2">
        <f t="shared" ca="1" si="36"/>
        <v>0.73884309847212271</v>
      </c>
    </row>
    <row r="143" spans="2:12" x14ac:dyDescent="0.2">
      <c r="B143" s="2">
        <f t="shared" ca="1" si="37"/>
        <v>0.41157744588295014</v>
      </c>
      <c r="C143" s="2">
        <f t="shared" ca="1" si="38"/>
        <v>1.0455240366131227</v>
      </c>
      <c r="D143" s="2">
        <f t="shared" ca="1" si="31"/>
        <v>4.1033144918529061</v>
      </c>
      <c r="E143" s="2">
        <f t="shared" ca="1" si="39"/>
        <v>7.6580426281545294E-2</v>
      </c>
      <c r="G143" s="2">
        <f t="shared" ca="1" si="40"/>
        <v>4.1033144918529061</v>
      </c>
      <c r="H143" s="2">
        <f t="shared" ca="1" si="32"/>
        <v>0.8218562874251496</v>
      </c>
      <c r="I143" s="2">
        <f t="shared" ca="1" si="33"/>
        <v>0.92246241734752488</v>
      </c>
      <c r="J143" s="2">
        <f t="shared" ca="1" si="34"/>
        <v>1.7251646804251157</v>
      </c>
      <c r="K143" s="2">
        <f t="shared" ca="1" si="35"/>
        <v>1.4117950597678093</v>
      </c>
      <c r="L143" s="2">
        <f t="shared" ca="1" si="36"/>
        <v>0.54532251283975786</v>
      </c>
    </row>
    <row r="144" spans="2:12" x14ac:dyDescent="0.2">
      <c r="B144" s="2">
        <f t="shared" ca="1" si="37"/>
        <v>0.45237673753533408</v>
      </c>
      <c r="C144" s="2">
        <f t="shared" ca="1" si="38"/>
        <v>2.9451517166324299</v>
      </c>
      <c r="D144" s="2">
        <f t="shared" ca="1" si="31"/>
        <v>0.33764828994505058</v>
      </c>
      <c r="E144" s="2">
        <f t="shared" ca="1" si="39"/>
        <v>1.7471972418831039</v>
      </c>
      <c r="G144" s="2">
        <f t="shared" ca="1" si="40"/>
        <v>0.33764828994505058</v>
      </c>
      <c r="H144" s="2">
        <f t="shared" ca="1" si="32"/>
        <v>8.4830339321357289E-3</v>
      </c>
      <c r="I144" s="2">
        <f t="shared" ca="1" si="33"/>
        <v>-2.3874422545356238</v>
      </c>
      <c r="J144" s="2">
        <f t="shared" ca="1" si="34"/>
        <v>8.5192196529385155E-3</v>
      </c>
      <c r="K144" s="2">
        <f t="shared" ca="1" si="35"/>
        <v>-1.0857504875526671</v>
      </c>
      <c r="L144" s="2">
        <f t="shared" ca="1" si="36"/>
        <v>-4.765430532366226</v>
      </c>
    </row>
    <row r="145" spans="2:12" x14ac:dyDescent="0.2">
      <c r="B145" s="2">
        <f t="shared" ca="1" si="37"/>
        <v>0.5444194060711901</v>
      </c>
      <c r="C145" s="2">
        <f t="shared" ca="1" si="38"/>
        <v>5.6722274166597337</v>
      </c>
      <c r="D145" s="2">
        <f t="shared" ca="1" si="31"/>
        <v>2.5888227208051502</v>
      </c>
      <c r="E145" s="2">
        <f t="shared" ca="1" si="39"/>
        <v>0.22056731156592752</v>
      </c>
      <c r="G145" s="2">
        <f t="shared" ca="1" si="40"/>
        <v>2.5888227208051502</v>
      </c>
      <c r="H145" s="2">
        <f t="shared" ca="1" si="32"/>
        <v>0.46756487025948101</v>
      </c>
      <c r="I145" s="2">
        <f t="shared" ca="1" si="33"/>
        <v>-8.1392591716037396E-2</v>
      </c>
      <c r="J145" s="2">
        <f t="shared" ca="1" si="34"/>
        <v>0.63029421090300197</v>
      </c>
      <c r="K145" s="2">
        <f t="shared" ca="1" si="35"/>
        <v>0.95120322442153071</v>
      </c>
      <c r="L145" s="2">
        <f t="shared" ca="1" si="36"/>
        <v>-0.46156856717445399</v>
      </c>
    </row>
    <row r="146" spans="2:12" x14ac:dyDescent="0.2">
      <c r="B146" s="2">
        <f t="shared" ca="1" si="37"/>
        <v>6.9742853150862372E-2</v>
      </c>
      <c r="C146" s="2">
        <f t="shared" ca="1" si="38"/>
        <v>2.2755434301042552</v>
      </c>
      <c r="D146" s="2">
        <f t="shared" ca="1" si="31"/>
        <v>7.1225388914211241</v>
      </c>
      <c r="E146" s="2">
        <f t="shared" ca="1" si="39"/>
        <v>4.8256876064394207</v>
      </c>
      <c r="G146" s="2">
        <f t="shared" ca="1" si="40"/>
        <v>7.1225388914211241</v>
      </c>
      <c r="H146" s="2">
        <f t="shared" ca="1" si="32"/>
        <v>0.99151696606786421</v>
      </c>
      <c r="I146" s="2">
        <f t="shared" ca="1" si="33"/>
        <v>2.3874422545356215</v>
      </c>
      <c r="J146" s="2">
        <f t="shared" ca="1" si="34"/>
        <v>4.769687118148533</v>
      </c>
      <c r="K146" s="2">
        <f t="shared" ca="1" si="35"/>
        <v>1.9632642477360047</v>
      </c>
      <c r="L146" s="2">
        <f t="shared" ca="1" si="36"/>
        <v>1.5622807090693376</v>
      </c>
    </row>
    <row r="147" spans="2:12" x14ac:dyDescent="0.2">
      <c r="B147" s="2">
        <f t="shared" ca="1" si="37"/>
        <v>3.2836214684956955E-2</v>
      </c>
      <c r="C147" s="2">
        <f t="shared" ca="1" si="38"/>
        <v>3.1059104336390928</v>
      </c>
      <c r="D147" s="2">
        <f t="shared" ca="1" si="31"/>
        <v>3.0794811559518296</v>
      </c>
      <c r="E147" s="2">
        <f t="shared" ca="1" si="39"/>
        <v>2.3318402278102695</v>
      </c>
      <c r="G147" s="2">
        <f t="shared" ca="1" si="40"/>
        <v>3.0794811559518296</v>
      </c>
      <c r="H147" s="2">
        <f t="shared" ca="1" si="32"/>
        <v>0.59730538922155685</v>
      </c>
      <c r="I147" s="2">
        <f t="shared" ca="1" si="33"/>
        <v>0.24637853400043935</v>
      </c>
      <c r="J147" s="2">
        <f t="shared" ca="1" si="34"/>
        <v>0.9095767939348065</v>
      </c>
      <c r="K147" s="2">
        <f t="shared" ca="1" si="35"/>
        <v>1.1247611269354054</v>
      </c>
      <c r="L147" s="2">
        <f t="shared" ca="1" si="36"/>
        <v>-9.4775849256034564E-2</v>
      </c>
    </row>
    <row r="148" spans="2:12" x14ac:dyDescent="0.2">
      <c r="B148" s="2">
        <f t="shared" ca="1" si="37"/>
        <v>0.23132631434967632</v>
      </c>
      <c r="C148" s="2">
        <f t="shared" ca="1" si="38"/>
        <v>4.0174057778068635</v>
      </c>
      <c r="D148" s="2">
        <f t="shared" ca="1" si="31"/>
        <v>3.6309756322567788</v>
      </c>
      <c r="E148" s="2">
        <f t="shared" ca="1" si="39"/>
        <v>3.9757803334151756E-2</v>
      </c>
      <c r="G148" s="2">
        <f t="shared" ca="1" si="40"/>
        <v>3.6309756322567788</v>
      </c>
      <c r="H148" s="2">
        <f t="shared" ca="1" si="32"/>
        <v>0.72205588822355282</v>
      </c>
      <c r="I148" s="2">
        <f t="shared" ca="1" si="33"/>
        <v>0.58895982595082219</v>
      </c>
      <c r="J148" s="2">
        <f t="shared" ca="1" si="34"/>
        <v>1.2803352222774711</v>
      </c>
      <c r="K148" s="2">
        <f t="shared" ca="1" si="35"/>
        <v>1.2895013813815273</v>
      </c>
      <c r="L148" s="2">
        <f t="shared" ca="1" si="36"/>
        <v>0.24712193604797072</v>
      </c>
    </row>
    <row r="149" spans="2:12" x14ac:dyDescent="0.2">
      <c r="B149" s="2">
        <f t="shared" ca="1" si="37"/>
        <v>5.2400184163466756E-2</v>
      </c>
      <c r="C149" s="2">
        <f t="shared" ca="1" si="38"/>
        <v>3.7060589525323082</v>
      </c>
      <c r="D149" s="2">
        <f t="shared" ca="1" si="31"/>
        <v>1.9569550566546567</v>
      </c>
      <c r="E149" s="2">
        <f t="shared" ca="1" si="39"/>
        <v>1.7899810991042315</v>
      </c>
      <c r="G149" s="2">
        <f t="shared" ca="1" si="40"/>
        <v>1.9569550566546567</v>
      </c>
      <c r="H149" s="2">
        <f t="shared" ca="1" si="32"/>
        <v>0.31287425149700598</v>
      </c>
      <c r="I149" s="2">
        <f t="shared" ca="1" si="33"/>
        <v>-0.48771954888450458</v>
      </c>
      <c r="J149" s="2">
        <f t="shared" ca="1" si="34"/>
        <v>0.37523796347610056</v>
      </c>
      <c r="K149" s="2">
        <f t="shared" ca="1" si="35"/>
        <v>0.67138972272082587</v>
      </c>
      <c r="L149" s="2">
        <f t="shared" ca="1" si="36"/>
        <v>-0.98019488499606855</v>
      </c>
    </row>
    <row r="150" spans="2:12" x14ac:dyDescent="0.2">
      <c r="B150" s="2">
        <f t="shared" ca="1" si="37"/>
        <v>0.85822370625723698</v>
      </c>
      <c r="C150" s="2">
        <f t="shared" ca="1" si="38"/>
        <v>4.3883347846862524</v>
      </c>
      <c r="D150" s="2">
        <f t="shared" ca="1" si="31"/>
        <v>4.9434283929308727</v>
      </c>
      <c r="E150" s="2">
        <f t="shared" ca="1" si="39"/>
        <v>0.54366197548182682</v>
      </c>
      <c r="G150" s="2">
        <f t="shared" ca="1" si="40"/>
        <v>4.9434283929308727</v>
      </c>
      <c r="H150" s="2">
        <f t="shared" ca="1" si="32"/>
        <v>0.91666666666666663</v>
      </c>
      <c r="I150" s="2">
        <f t="shared" ca="1" si="33"/>
        <v>1.3829941271006372</v>
      </c>
      <c r="J150" s="2">
        <f t="shared" ca="1" si="34"/>
        <v>2.4849066497879999</v>
      </c>
      <c r="K150" s="2">
        <f t="shared" ca="1" si="35"/>
        <v>1.598059097154737</v>
      </c>
      <c r="L150" s="2">
        <f t="shared" ca="1" si="36"/>
        <v>0.91023509336532582</v>
      </c>
    </row>
    <row r="151" spans="2:12" x14ac:dyDescent="0.2">
      <c r="B151" s="2">
        <f t="shared" ca="1" si="37"/>
        <v>0.1024905716750628</v>
      </c>
      <c r="C151" s="2">
        <f t="shared" ca="1" si="38"/>
        <v>3.1505586198949143</v>
      </c>
      <c r="D151" s="2">
        <f t="shared" ca="1" si="31"/>
        <v>2.5512783029793273</v>
      </c>
      <c r="E151" s="2">
        <f t="shared" ca="1" si="39"/>
        <v>0.20070420270850778</v>
      </c>
      <c r="G151" s="2">
        <f t="shared" ca="1" si="40"/>
        <v>2.5512783029793273</v>
      </c>
      <c r="H151" s="2">
        <f t="shared" ca="1" si="32"/>
        <v>0.45758483033932135</v>
      </c>
      <c r="I151" s="2">
        <f t="shared" ca="1" si="33"/>
        <v>-0.10652016045293462</v>
      </c>
      <c r="J151" s="2">
        <f t="shared" ca="1" si="34"/>
        <v>0.6117235750835458</v>
      </c>
      <c r="K151" s="2">
        <f t="shared" ca="1" si="35"/>
        <v>0.93659452884983918</v>
      </c>
      <c r="L151" s="2">
        <f t="shared" ca="1" si="36"/>
        <v>-0.4914747732056427</v>
      </c>
    </row>
    <row r="152" spans="2:12" x14ac:dyDescent="0.2">
      <c r="B152" s="2">
        <f t="shared" ca="1" si="37"/>
        <v>0.31247801647329759</v>
      </c>
      <c r="C152" s="2">
        <f t="shared" ca="1" si="38"/>
        <v>3.6784523708694854</v>
      </c>
      <c r="D152" s="2">
        <f t="shared" ca="1" si="31"/>
        <v>3.8569138533980327</v>
      </c>
      <c r="E152" s="2">
        <f t="shared" ca="1" si="39"/>
        <v>0.46498697930258459</v>
      </c>
      <c r="G152" s="2">
        <f t="shared" ca="1" si="40"/>
        <v>3.8569138533980327</v>
      </c>
      <c r="H152" s="2">
        <f t="shared" ca="1" si="32"/>
        <v>0.76696606786427135</v>
      </c>
      <c r="I152" s="2">
        <f t="shared" ca="1" si="33"/>
        <v>0.72889177851677733</v>
      </c>
      <c r="J152" s="2">
        <f t="shared" ca="1" si="34"/>
        <v>1.4565712045358576</v>
      </c>
      <c r="K152" s="2">
        <f t="shared" ca="1" si="35"/>
        <v>1.3498673438452171</v>
      </c>
      <c r="L152" s="2">
        <f t="shared" ca="1" si="36"/>
        <v>0.37608518364832455</v>
      </c>
    </row>
    <row r="153" spans="2:12" x14ac:dyDescent="0.2">
      <c r="B153" s="2">
        <f t="shared" ca="1" si="37"/>
        <v>0.42941243268502166</v>
      </c>
      <c r="C153" s="2">
        <f t="shared" ca="1" si="38"/>
        <v>5.5927971297840564</v>
      </c>
      <c r="D153" s="2">
        <f t="shared" ca="1" si="31"/>
        <v>2.8657357390053111</v>
      </c>
      <c r="E153" s="2">
        <f t="shared" ca="1" si="39"/>
        <v>7.5360490388313917</v>
      </c>
      <c r="G153" s="2">
        <f t="shared" ca="1" si="40"/>
        <v>2.8657357390053111</v>
      </c>
      <c r="H153" s="2">
        <f t="shared" ca="1" si="32"/>
        <v>0.53742514970059885</v>
      </c>
      <c r="I153" s="2">
        <f t="shared" ca="1" si="33"/>
        <v>9.3948960933968692E-2</v>
      </c>
      <c r="J153" s="2">
        <f t="shared" ca="1" si="34"/>
        <v>0.77094689663890037</v>
      </c>
      <c r="K153" s="2">
        <f t="shared" ca="1" si="35"/>
        <v>1.0528251196437337</v>
      </c>
      <c r="L153" s="2">
        <f t="shared" ca="1" si="36"/>
        <v>-0.2601357837455987</v>
      </c>
    </row>
    <row r="154" spans="2:12" x14ac:dyDescent="0.2">
      <c r="B154" s="2">
        <f t="shared" ca="1" si="37"/>
        <v>2.3803348768003096</v>
      </c>
      <c r="C154" s="2">
        <f t="shared" ca="1" si="38"/>
        <v>3.1678796882406006</v>
      </c>
      <c r="D154" s="2">
        <f t="shared" ca="1" si="31"/>
        <v>5.1181205933707297</v>
      </c>
      <c r="E154" s="2">
        <f t="shared" ca="1" si="39"/>
        <v>0.24478795884293286</v>
      </c>
      <c r="G154" s="2">
        <f t="shared" ca="1" si="40"/>
        <v>5.1181205933707297</v>
      </c>
      <c r="H154" s="2">
        <f t="shared" ca="1" si="32"/>
        <v>0.92664670658682624</v>
      </c>
      <c r="I154" s="2">
        <f t="shared" ca="1" si="33"/>
        <v>1.4512631910577387</v>
      </c>
      <c r="J154" s="2">
        <f t="shared" ca="1" si="34"/>
        <v>2.6124678754260175</v>
      </c>
      <c r="K154" s="2">
        <f t="shared" ca="1" si="35"/>
        <v>1.6327873000568636</v>
      </c>
      <c r="L154" s="2">
        <f t="shared" ca="1" si="36"/>
        <v>0.9602953207276782</v>
      </c>
    </row>
    <row r="155" spans="2:12" x14ac:dyDescent="0.2">
      <c r="B155" s="2">
        <f t="shared" ca="1" si="37"/>
        <v>0.1354368068122844</v>
      </c>
      <c r="C155" s="2">
        <f t="shared" ca="1" si="38"/>
        <v>3.6143328573070193</v>
      </c>
      <c r="D155" s="2">
        <f t="shared" ca="1" si="31"/>
        <v>1.8601569125972286</v>
      </c>
      <c r="E155" s="2">
        <f t="shared" ca="1" si="39"/>
        <v>22.894052627261047</v>
      </c>
      <c r="G155" s="2">
        <f t="shared" ca="1" si="40"/>
        <v>1.8601569125972286</v>
      </c>
      <c r="H155" s="2">
        <f t="shared" ca="1" si="32"/>
        <v>0.29291417165668665</v>
      </c>
      <c r="I155" s="2">
        <f t="shared" ca="1" si="33"/>
        <v>-0.54489120823511805</v>
      </c>
      <c r="J155" s="2">
        <f t="shared" ca="1" si="34"/>
        <v>0.34660322251407499</v>
      </c>
      <c r="K155" s="2">
        <f t="shared" ca="1" si="35"/>
        <v>0.62066084577828251</v>
      </c>
      <c r="L155" s="2">
        <f t="shared" ca="1" si="36"/>
        <v>-1.0595746042421939</v>
      </c>
    </row>
    <row r="156" spans="2:12" x14ac:dyDescent="0.2">
      <c r="B156" s="2">
        <f t="shared" ca="1" si="37"/>
        <v>0.12414286112515856</v>
      </c>
      <c r="C156" s="2">
        <f t="shared" ca="1" si="38"/>
        <v>6.7154886918837695</v>
      </c>
      <c r="D156" s="2">
        <f t="shared" ca="1" si="31"/>
        <v>3.962688346371896</v>
      </c>
      <c r="E156" s="2">
        <f t="shared" ca="1" si="39"/>
        <v>0.1600702718104591</v>
      </c>
      <c r="G156" s="2">
        <f t="shared" ca="1" si="40"/>
        <v>3.962688346371896</v>
      </c>
      <c r="H156" s="2">
        <f t="shared" ca="1" si="32"/>
        <v>0.79690618762475041</v>
      </c>
      <c r="I156" s="2">
        <f t="shared" ca="1" si="33"/>
        <v>0.83062125279066967</v>
      </c>
      <c r="J156" s="2">
        <f t="shared" ca="1" si="34"/>
        <v>1.5940872767621599</v>
      </c>
      <c r="K156" s="2">
        <f t="shared" ca="1" si="35"/>
        <v>1.3769226702811981</v>
      </c>
      <c r="L156" s="2">
        <f t="shared" ca="1" si="36"/>
        <v>0.46630133217034553</v>
      </c>
    </row>
    <row r="157" spans="2:12" x14ac:dyDescent="0.2">
      <c r="B157" s="2">
        <f t="shared" ca="1" si="37"/>
        <v>0.20175211376740654</v>
      </c>
      <c r="C157" s="2">
        <f t="shared" ca="1" si="38"/>
        <v>5.9234410456128437</v>
      </c>
      <c r="D157" s="2">
        <f t="shared" ca="1" si="31"/>
        <v>3.1291889943319822</v>
      </c>
      <c r="E157" s="2">
        <f t="shared" ca="1" si="39"/>
        <v>1.7457579094562028</v>
      </c>
      <c r="G157" s="2">
        <f t="shared" ca="1" si="40"/>
        <v>3.1291889943319822</v>
      </c>
      <c r="H157" s="2">
        <f t="shared" ca="1" si="32"/>
        <v>0.61227544910179643</v>
      </c>
      <c r="I157" s="2">
        <f t="shared" ca="1" si="33"/>
        <v>0.28525458772371748</v>
      </c>
      <c r="J157" s="2">
        <f t="shared" ca="1" si="34"/>
        <v>0.94746011183710799</v>
      </c>
      <c r="K157" s="2">
        <f t="shared" ca="1" si="35"/>
        <v>1.1407738637358025</v>
      </c>
      <c r="L157" s="2">
        <f t="shared" ca="1" si="36"/>
        <v>-5.3970441236666986E-2</v>
      </c>
    </row>
    <row r="158" spans="2:12" x14ac:dyDescent="0.2">
      <c r="B158" s="2">
        <f t="shared" ca="1" si="37"/>
        <v>0.55898061279594946</v>
      </c>
      <c r="C158" s="2">
        <f t="shared" ca="1" si="38"/>
        <v>3.9278001603902877</v>
      </c>
      <c r="D158" s="2">
        <f t="shared" ca="1" si="31"/>
        <v>3.9343407342359678</v>
      </c>
      <c r="E158" s="2">
        <f t="shared" ca="1" si="39"/>
        <v>0.99728064734467681</v>
      </c>
      <c r="G158" s="2">
        <f t="shared" ca="1" si="40"/>
        <v>3.9343407342359678</v>
      </c>
      <c r="H158" s="2">
        <f t="shared" ca="1" si="32"/>
        <v>0.78692614770459068</v>
      </c>
      <c r="I158" s="2">
        <f t="shared" ca="1" si="33"/>
        <v>0.79580101002689552</v>
      </c>
      <c r="J158" s="2">
        <f t="shared" ca="1" si="34"/>
        <v>1.5461164489761303</v>
      </c>
      <c r="K158" s="2">
        <f t="shared" ca="1" si="35"/>
        <v>1.3697433288842209</v>
      </c>
      <c r="L158" s="2">
        <f t="shared" ca="1" si="36"/>
        <v>0.43574627008160915</v>
      </c>
    </row>
    <row r="159" spans="2:12" x14ac:dyDescent="0.2">
      <c r="B159" s="2">
        <f t="shared" ca="1" si="37"/>
        <v>0.1720016039815927</v>
      </c>
      <c r="C159" s="2">
        <f t="shared" ca="1" si="38"/>
        <v>3.4815449849325466</v>
      </c>
      <c r="D159" s="2">
        <f t="shared" ca="1" si="31"/>
        <v>1.97901128671033</v>
      </c>
      <c r="E159" s="2">
        <f t="shared" ca="1" si="39"/>
        <v>1.096518309753374E-2</v>
      </c>
      <c r="G159" s="2">
        <f t="shared" ca="1" si="40"/>
        <v>1.97901128671033</v>
      </c>
      <c r="H159" s="2">
        <f t="shared" ca="1" si="32"/>
        <v>0.32285429141716565</v>
      </c>
      <c r="I159" s="2">
        <f t="shared" ca="1" si="33"/>
        <v>-0.45973202050225354</v>
      </c>
      <c r="J159" s="2">
        <f t="shared" ca="1" si="34"/>
        <v>0.38986880236988636</v>
      </c>
      <c r="K159" s="2">
        <f t="shared" ca="1" si="35"/>
        <v>0.68259736984334163</v>
      </c>
      <c r="L159" s="2">
        <f t="shared" ca="1" si="36"/>
        <v>-0.9419450006348028</v>
      </c>
    </row>
    <row r="160" spans="2:12" x14ac:dyDescent="0.2">
      <c r="B160" s="2">
        <f t="shared" ca="1" si="37"/>
        <v>0.5403431279040688</v>
      </c>
      <c r="C160" s="2">
        <f t="shared" ca="1" si="38"/>
        <v>3.3187410333850353</v>
      </c>
      <c r="D160" s="2">
        <f t="shared" ca="1" si="31"/>
        <v>5.4983066860860408</v>
      </c>
      <c r="E160" s="2">
        <f t="shared" ca="1" si="39"/>
        <v>4.4411263553344751E-2</v>
      </c>
      <c r="G160" s="2">
        <f t="shared" ca="1" si="40"/>
        <v>5.4983066860860408</v>
      </c>
      <c r="H160" s="2">
        <f t="shared" ca="1" si="32"/>
        <v>0.96656686626746502</v>
      </c>
      <c r="I160" s="2">
        <f t="shared" ca="1" si="33"/>
        <v>1.8325718510313052</v>
      </c>
      <c r="J160" s="2">
        <f t="shared" ca="1" si="34"/>
        <v>3.3982078428137878</v>
      </c>
      <c r="K160" s="2">
        <f t="shared" ca="1" si="35"/>
        <v>1.7044401695780249</v>
      </c>
      <c r="L160" s="2">
        <f t="shared" ca="1" si="36"/>
        <v>1.2232481875986418</v>
      </c>
    </row>
    <row r="161" spans="2:12" x14ac:dyDescent="0.2">
      <c r="B161" s="2">
        <f t="shared" ca="1" si="37"/>
        <v>5.8727726515822075E-3</v>
      </c>
      <c r="C161" s="2">
        <f t="shared" ca="1" si="38"/>
        <v>4.2291887661807035</v>
      </c>
      <c r="D161" s="2">
        <f t="shared" ca="1" si="31"/>
        <v>3.0118858361500802</v>
      </c>
      <c r="E161" s="2">
        <f t="shared" ca="1" si="39"/>
        <v>5.504403671997979</v>
      </c>
      <c r="G161" s="2">
        <f t="shared" ca="1" si="40"/>
        <v>3.0118858361500802</v>
      </c>
      <c r="H161" s="2">
        <f t="shared" ca="1" si="32"/>
        <v>0.57734530938123751</v>
      </c>
      <c r="I161" s="2">
        <f t="shared" ca="1" si="33"/>
        <v>0.19510674636432496</v>
      </c>
      <c r="J161" s="2">
        <f t="shared" ca="1" si="34"/>
        <v>0.861199767552701</v>
      </c>
      <c r="K161" s="2">
        <f t="shared" ca="1" si="35"/>
        <v>1.1025664062146887</v>
      </c>
      <c r="L161" s="2">
        <f t="shared" ca="1" si="36"/>
        <v>-0.14942878340290258</v>
      </c>
    </row>
    <row r="162" spans="2:12" x14ac:dyDescent="0.2">
      <c r="B162" s="2">
        <f t="shared" ca="1" si="37"/>
        <v>0.63580978484259809</v>
      </c>
      <c r="C162" s="2">
        <f t="shared" ca="1" si="38"/>
        <v>3.7962149978690016</v>
      </c>
      <c r="D162" s="2">
        <f t="shared" ca="1" si="31"/>
        <v>2.847727315811341</v>
      </c>
      <c r="E162" s="2">
        <f t="shared" ca="1" si="39"/>
        <v>4.5873108061353154</v>
      </c>
      <c r="G162" s="2">
        <f t="shared" ca="1" si="40"/>
        <v>2.847727315811341</v>
      </c>
      <c r="H162" s="2">
        <f t="shared" ca="1" si="32"/>
        <v>0.52744510978043913</v>
      </c>
      <c r="I162" s="2">
        <f t="shared" ca="1" si="33"/>
        <v>6.8849042454066312E-2</v>
      </c>
      <c r="J162" s="2">
        <f t="shared" ca="1" si="34"/>
        <v>0.74960136901867713</v>
      </c>
      <c r="K162" s="2">
        <f t="shared" ca="1" si="35"/>
        <v>1.0465212431130431</v>
      </c>
      <c r="L162" s="2">
        <f t="shared" ca="1" si="36"/>
        <v>-0.2882137217273123</v>
      </c>
    </row>
    <row r="163" spans="2:12" x14ac:dyDescent="0.2">
      <c r="B163" s="2">
        <f t="shared" ca="1" si="37"/>
        <v>0.31735908453008232</v>
      </c>
      <c r="C163" s="2">
        <f t="shared" ca="1" si="38"/>
        <v>3.697225363711544</v>
      </c>
      <c r="D163" s="2">
        <f t="shared" ca="1" si="31"/>
        <v>3.2549256920252772</v>
      </c>
      <c r="E163" s="2">
        <f t="shared" ca="1" si="39"/>
        <v>7.4208628607197173</v>
      </c>
      <c r="G163" s="2">
        <f t="shared" ca="1" si="40"/>
        <v>3.2549256920252772</v>
      </c>
      <c r="H163" s="2">
        <f t="shared" ca="1" si="32"/>
        <v>0.63223552894211577</v>
      </c>
      <c r="I163" s="2">
        <f t="shared" ca="1" si="33"/>
        <v>0.33778005379514503</v>
      </c>
      <c r="J163" s="2">
        <f t="shared" ca="1" si="34"/>
        <v>1.0003125700154187</v>
      </c>
      <c r="K163" s="2">
        <f t="shared" ca="1" si="35"/>
        <v>1.1801694465290673</v>
      </c>
      <c r="L163" s="2">
        <f t="shared" ca="1" si="36"/>
        <v>3.125211755884437E-4</v>
      </c>
    </row>
    <row r="164" spans="2:12" x14ac:dyDescent="0.2">
      <c r="B164" s="2">
        <f t="shared" ca="1" si="37"/>
        <v>1.480536013128728</v>
      </c>
      <c r="C164" s="2">
        <f t="shared" ca="1" si="38"/>
        <v>4.8850232856774332</v>
      </c>
      <c r="D164" s="2">
        <f t="shared" ca="1" si="31"/>
        <v>3.3614156724593065</v>
      </c>
      <c r="E164" s="2">
        <f t="shared" ca="1" si="39"/>
        <v>28.835587157563445</v>
      </c>
      <c r="G164" s="2">
        <f t="shared" ca="1" si="40"/>
        <v>3.3614156724593065</v>
      </c>
      <c r="H164" s="2">
        <f t="shared" ca="1" si="32"/>
        <v>0.65718562874251485</v>
      </c>
      <c r="I164" s="2">
        <f t="shared" ca="1" si="33"/>
        <v>0.40479426798281942</v>
      </c>
      <c r="J164" s="2">
        <f t="shared" ca="1" si="34"/>
        <v>1.0705661699824058</v>
      </c>
      <c r="K164" s="2">
        <f t="shared" ca="1" si="35"/>
        <v>1.2123622163291725</v>
      </c>
      <c r="L164" s="2">
        <f t="shared" ca="1" si="36"/>
        <v>6.8187639358140664E-2</v>
      </c>
    </row>
    <row r="165" spans="2:12" x14ac:dyDescent="0.2">
      <c r="B165" s="2">
        <f t="shared" ca="1" si="37"/>
        <v>0.38386932182640016</v>
      </c>
      <c r="C165" s="2">
        <f t="shared" ca="1" si="38"/>
        <v>3.1470161994199826</v>
      </c>
      <c r="D165" s="2">
        <f t="shared" ca="1" si="31"/>
        <v>3.6094695115635549</v>
      </c>
      <c r="E165" s="2">
        <f t="shared" ca="1" si="39"/>
        <v>1.5650996385590019</v>
      </c>
      <c r="G165" s="2">
        <f t="shared" ca="1" si="40"/>
        <v>3.6094695115635549</v>
      </c>
      <c r="H165" s="2">
        <f t="shared" ca="1" si="32"/>
        <v>0.7120758483033931</v>
      </c>
      <c r="I165" s="2">
        <f t="shared" ca="1" si="33"/>
        <v>0.55945929566790242</v>
      </c>
      <c r="J165" s="2">
        <f t="shared" ca="1" si="34"/>
        <v>1.2450581956966555</v>
      </c>
      <c r="K165" s="2">
        <f t="shared" ca="1" si="35"/>
        <v>1.2835608118412372</v>
      </c>
      <c r="L165" s="2">
        <f t="shared" ca="1" si="36"/>
        <v>0.21918227235567636</v>
      </c>
    </row>
    <row r="166" spans="2:12" x14ac:dyDescent="0.2">
      <c r="B166" s="2">
        <f t="shared" ca="1" si="37"/>
        <v>0.27510125422455728</v>
      </c>
      <c r="C166" s="2">
        <f t="shared" ca="1" si="38"/>
        <v>4.3007223814238396</v>
      </c>
      <c r="D166" s="2">
        <f t="shared" ca="1" si="31"/>
        <v>2.1764684099858131</v>
      </c>
      <c r="E166" s="2">
        <f t="shared" ca="1" si="39"/>
        <v>2.4665731271574187</v>
      </c>
      <c r="G166" s="2">
        <f t="shared" ca="1" si="40"/>
        <v>2.1764684099858131</v>
      </c>
      <c r="H166" s="2">
        <f t="shared" ca="1" si="32"/>
        <v>0.38772455089820362</v>
      </c>
      <c r="I166" s="2">
        <f t="shared" ca="1" si="33"/>
        <v>-0.28525458772371731</v>
      </c>
      <c r="J166" s="2">
        <f t="shared" ca="1" si="34"/>
        <v>0.49057301749384413</v>
      </c>
      <c r="K166" s="2">
        <f t="shared" ca="1" si="35"/>
        <v>0.77770356777017846</v>
      </c>
      <c r="L166" s="2">
        <f t="shared" ca="1" si="36"/>
        <v>-0.71218114766363561</v>
      </c>
    </row>
    <row r="167" spans="2:12" x14ac:dyDescent="0.2">
      <c r="B167" s="2">
        <f t="shared" ca="1" si="37"/>
        <v>0.66938544946129308</v>
      </c>
      <c r="C167" s="2">
        <f t="shared" ca="1" si="38"/>
        <v>3.8749916209984754</v>
      </c>
      <c r="D167" s="2">
        <f t="shared" ca="1" si="31"/>
        <v>1.0329655212545754</v>
      </c>
      <c r="E167" s="2">
        <f t="shared" ca="1" si="39"/>
        <v>0.31704268876259373</v>
      </c>
      <c r="G167" s="2">
        <f t="shared" ca="1" si="40"/>
        <v>1.0329655212545754</v>
      </c>
      <c r="H167" s="2">
        <f t="shared" ca="1" si="32"/>
        <v>0.1432135728542914</v>
      </c>
      <c r="I167" s="2">
        <f t="shared" ca="1" si="33"/>
        <v>-1.0659922490614977</v>
      </c>
      <c r="J167" s="2">
        <f t="shared" ca="1" si="34"/>
        <v>0.15456660130727984</v>
      </c>
      <c r="K167" s="2">
        <f t="shared" ca="1" si="35"/>
        <v>3.2433812285767694E-2</v>
      </c>
      <c r="L167" s="2">
        <f t="shared" ca="1" si="36"/>
        <v>-1.8671301991085614</v>
      </c>
    </row>
    <row r="168" spans="2:12" x14ac:dyDescent="0.2">
      <c r="B168" s="2">
        <f t="shared" ca="1" si="37"/>
        <v>0.63039673712311683</v>
      </c>
      <c r="C168" s="2">
        <f t="shared" ca="1" si="38"/>
        <v>3.1130791342010404</v>
      </c>
      <c r="D168" s="2">
        <f t="shared" ca="1" si="31"/>
        <v>1.5921700184770888</v>
      </c>
      <c r="E168" s="2">
        <f t="shared" ca="1" si="39"/>
        <v>4.3419511644733229</v>
      </c>
      <c r="G168" s="2">
        <f t="shared" ca="1" si="40"/>
        <v>1.5921700184770888</v>
      </c>
      <c r="H168" s="2">
        <f t="shared" ca="1" si="32"/>
        <v>0.2380239520958084</v>
      </c>
      <c r="I168" s="2">
        <f t="shared" ca="1" si="33"/>
        <v>-0.71267336124007763</v>
      </c>
      <c r="J168" s="2">
        <f t="shared" ca="1" si="34"/>
        <v>0.27184015698612302</v>
      </c>
      <c r="K168" s="2">
        <f t="shared" ca="1" si="35"/>
        <v>0.46509787724576468</v>
      </c>
      <c r="L168" s="2">
        <f t="shared" ca="1" si="36"/>
        <v>-1.3025410435641152</v>
      </c>
    </row>
    <row r="169" spans="2:12" x14ac:dyDescent="0.2">
      <c r="B169" s="2">
        <f t="shared" ca="1" si="37"/>
        <v>1.1928787308482871</v>
      </c>
      <c r="C169" s="2">
        <f t="shared" ca="1" si="38"/>
        <v>5.1649128229316554</v>
      </c>
      <c r="D169" s="2">
        <f t="shared" ca="1" si="31"/>
        <v>1.7467426527999086</v>
      </c>
      <c r="E169" s="2">
        <f t="shared" ca="1" si="39"/>
        <v>3.8176274254202474</v>
      </c>
      <c r="G169" s="2">
        <f t="shared" ca="1" si="40"/>
        <v>1.7467426527999086</v>
      </c>
      <c r="H169" s="2">
        <f t="shared" ca="1" si="32"/>
        <v>0.26796407185628746</v>
      </c>
      <c r="I169" s="2">
        <f t="shared" ca="1" si="33"/>
        <v>-0.61898211112271218</v>
      </c>
      <c r="J169" s="2">
        <f t="shared" ca="1" si="34"/>
        <v>0.31192568406177373</v>
      </c>
      <c r="K169" s="2">
        <f t="shared" ca="1" si="35"/>
        <v>0.55775271222998879</v>
      </c>
      <c r="L169" s="2">
        <f t="shared" ca="1" si="36"/>
        <v>-1.1649903116546003</v>
      </c>
    </row>
    <row r="170" spans="2:12" x14ac:dyDescent="0.2">
      <c r="B170" s="2">
        <f t="shared" ca="1" si="37"/>
        <v>4.9801466146490732E-2</v>
      </c>
      <c r="C170" s="2">
        <f t="shared" ca="1" si="38"/>
        <v>4.2197282714031914</v>
      </c>
      <c r="D170" s="2">
        <f t="shared" ca="1" si="31"/>
        <v>2.6432683761272724</v>
      </c>
      <c r="E170" s="2">
        <f t="shared" ca="1" si="39"/>
        <v>0.18528456888573239</v>
      </c>
      <c r="G170" s="2">
        <f t="shared" ca="1" si="40"/>
        <v>2.6432683761272724</v>
      </c>
      <c r="H170" s="2">
        <f t="shared" ca="1" si="32"/>
        <v>0.47754491017964074</v>
      </c>
      <c r="I170" s="2">
        <f t="shared" ca="1" si="33"/>
        <v>-5.6316317022151882E-2</v>
      </c>
      <c r="J170" s="2">
        <f t="shared" ca="1" si="34"/>
        <v>0.64921625133421856</v>
      </c>
      <c r="K170" s="2">
        <f t="shared" ca="1" si="35"/>
        <v>0.97201617270215168</v>
      </c>
      <c r="L170" s="2">
        <f t="shared" ca="1" si="36"/>
        <v>-0.43198941079269715</v>
      </c>
    </row>
    <row r="171" spans="2:12" x14ac:dyDescent="0.2">
      <c r="B171" s="2">
        <f t="shared" ca="1" si="37"/>
        <v>8.5560436874881671E-2</v>
      </c>
      <c r="C171" s="2">
        <f t="shared" ca="1" si="38"/>
        <v>4.3502379877053698</v>
      </c>
      <c r="D171" s="2">
        <f t="shared" ca="1" si="31"/>
        <v>2.0382755244617399</v>
      </c>
      <c r="E171" s="2">
        <f t="shared" ca="1" si="39"/>
        <v>1.3648793155356032</v>
      </c>
      <c r="G171" s="2">
        <f t="shared" ca="1" si="40"/>
        <v>2.0382755244617399</v>
      </c>
      <c r="H171" s="2">
        <f t="shared" ca="1" si="32"/>
        <v>0.35279441117764471</v>
      </c>
      <c r="I171" s="2">
        <f t="shared" ca="1" si="33"/>
        <v>-0.37778701270085818</v>
      </c>
      <c r="J171" s="2">
        <f t="shared" ca="1" si="34"/>
        <v>0.43509127788831142</v>
      </c>
      <c r="K171" s="2">
        <f t="shared" ca="1" si="35"/>
        <v>0.71210411921606442</v>
      </c>
      <c r="L171" s="2">
        <f t="shared" ca="1" si="36"/>
        <v>-0.83219943567957166</v>
      </c>
    </row>
    <row r="172" spans="2:12" x14ac:dyDescent="0.2">
      <c r="B172" s="2">
        <f t="shared" ca="1" si="37"/>
        <v>0.35187003539163725</v>
      </c>
      <c r="C172" s="2">
        <f t="shared" ca="1" si="38"/>
        <v>4.9707398736235486</v>
      </c>
      <c r="D172" s="2">
        <f t="shared" ca="1" si="31"/>
        <v>2.6471610757396684</v>
      </c>
      <c r="E172" s="2">
        <f t="shared" ca="1" si="39"/>
        <v>6.5182097907162904</v>
      </c>
      <c r="G172" s="2">
        <f t="shared" ca="1" si="40"/>
        <v>2.6471610757396684</v>
      </c>
      <c r="H172" s="2">
        <f t="shared" ca="1" si="32"/>
        <v>0.48253493013972054</v>
      </c>
      <c r="I172" s="2">
        <f t="shared" ca="1" si="33"/>
        <v>-4.379243125769644E-2</v>
      </c>
      <c r="J172" s="2">
        <f t="shared" ca="1" si="34"/>
        <v>0.65881325397522816</v>
      </c>
      <c r="K172" s="2">
        <f t="shared" ca="1" si="35"/>
        <v>0.97348777358080163</v>
      </c>
      <c r="L172" s="2">
        <f t="shared" ca="1" si="36"/>
        <v>-0.41731516252153911</v>
      </c>
    </row>
    <row r="173" spans="2:12" x14ac:dyDescent="0.2">
      <c r="B173" s="2">
        <f t="shared" ca="1" si="37"/>
        <v>1.2526890986688259</v>
      </c>
      <c r="C173" s="2">
        <f t="shared" ca="1" si="38"/>
        <v>3.3100576372109485</v>
      </c>
      <c r="D173" s="2">
        <f t="shared" ca="1" si="31"/>
        <v>1.2909940550559238</v>
      </c>
      <c r="E173" s="2">
        <f t="shared" ca="1" si="39"/>
        <v>7.2300765690792499</v>
      </c>
      <c r="G173" s="2">
        <f t="shared" ca="1" si="40"/>
        <v>1.2909940550559238</v>
      </c>
      <c r="H173" s="2">
        <f t="shared" ca="1" si="32"/>
        <v>0.17814371257485032</v>
      </c>
      <c r="I173" s="2">
        <f t="shared" ca="1" si="33"/>
        <v>-0.92246241734752521</v>
      </c>
      <c r="J173" s="2">
        <f t="shared" ca="1" si="34"/>
        <v>0.19618973202711509</v>
      </c>
      <c r="K173" s="2">
        <f t="shared" ca="1" si="35"/>
        <v>0.25541250693982365</v>
      </c>
      <c r="L173" s="2">
        <f t="shared" ca="1" si="36"/>
        <v>-1.6286730674348571</v>
      </c>
    </row>
    <row r="174" spans="2:12" x14ac:dyDescent="0.2">
      <c r="B174" s="2">
        <f t="shared" ca="1" si="37"/>
        <v>0.6461990801689298</v>
      </c>
      <c r="C174" s="2">
        <f t="shared" ca="1" si="38"/>
        <v>3.1460632852824677</v>
      </c>
      <c r="D174" s="2">
        <f t="shared" ca="1" si="31"/>
        <v>6.2875074449131896</v>
      </c>
      <c r="E174" s="2">
        <f t="shared" ca="1" si="39"/>
        <v>0.30128843936470845</v>
      </c>
      <c r="G174" s="2">
        <f t="shared" ca="1" si="40"/>
        <v>6.2875074449131896</v>
      </c>
      <c r="H174" s="2">
        <f t="shared" ca="1" si="32"/>
        <v>0.98652694610778435</v>
      </c>
      <c r="I174" s="2">
        <f t="shared" ca="1" si="33"/>
        <v>2.2122976151794482</v>
      </c>
      <c r="J174" s="2">
        <f t="shared" ca="1" si="34"/>
        <v>4.3070635962004209</v>
      </c>
      <c r="K174" s="2">
        <f t="shared" ca="1" si="35"/>
        <v>1.8385647195067771</v>
      </c>
      <c r="L174" s="2">
        <f t="shared" ca="1" si="36"/>
        <v>1.460256371739701</v>
      </c>
    </row>
    <row r="175" spans="2:12" x14ac:dyDescent="0.2">
      <c r="B175" s="2">
        <f t="shared" ca="1" si="37"/>
        <v>0.36408054400317097</v>
      </c>
      <c r="C175" s="2">
        <f t="shared" ca="1" si="38"/>
        <v>4.3401063151580335</v>
      </c>
      <c r="D175" s="2">
        <f t="shared" ca="1" si="31"/>
        <v>1.9180627824637408</v>
      </c>
      <c r="E175" s="2">
        <f t="shared" ca="1" si="39"/>
        <v>1.7672761948841054</v>
      </c>
      <c r="G175" s="2">
        <f t="shared" ca="1" si="40"/>
        <v>1.9180627824637408</v>
      </c>
      <c r="H175" s="2">
        <f t="shared" ca="1" si="32"/>
        <v>0.30289421157684632</v>
      </c>
      <c r="I175" s="2">
        <f t="shared" ca="1" si="33"/>
        <v>-0.51609447991924218</v>
      </c>
      <c r="J175" s="2">
        <f t="shared" ca="1" si="34"/>
        <v>0.36081810294779354</v>
      </c>
      <c r="K175" s="2">
        <f t="shared" ca="1" si="35"/>
        <v>0.6513157092225732</v>
      </c>
      <c r="L175" s="2">
        <f t="shared" ca="1" si="36"/>
        <v>-1.0193813175850879</v>
      </c>
    </row>
    <row r="176" spans="2:12" x14ac:dyDescent="0.2">
      <c r="B176" s="2">
        <f t="shared" ca="1" si="37"/>
        <v>4.6164526789216696E-2</v>
      </c>
      <c r="C176" s="2">
        <f t="shared" ca="1" si="38"/>
        <v>2.1908326050826195</v>
      </c>
      <c r="D176" s="2">
        <f t="shared" ca="1" si="31"/>
        <v>0.92058469105246921</v>
      </c>
      <c r="E176" s="2">
        <f t="shared" ca="1" si="39"/>
        <v>0.23613943713073302</v>
      </c>
      <c r="G176" s="2">
        <f t="shared" ca="1" si="40"/>
        <v>0.92058469105246921</v>
      </c>
      <c r="H176" s="2">
        <f t="shared" ca="1" si="32"/>
        <v>0.11327345309381237</v>
      </c>
      <c r="I176" s="2">
        <f t="shared" ca="1" si="33"/>
        <v>-1.2093018348920097</v>
      </c>
      <c r="J176" s="2">
        <f t="shared" ca="1" si="34"/>
        <v>0.12021863405010415</v>
      </c>
      <c r="K176" s="2">
        <f t="shared" ca="1" si="35"/>
        <v>-8.2746277052418604E-2</v>
      </c>
      <c r="L176" s="2">
        <f t="shared" ca="1" si="36"/>
        <v>-2.118443243520979</v>
      </c>
    </row>
    <row r="177" spans="2:12" x14ac:dyDescent="0.2">
      <c r="B177" s="2">
        <f t="shared" ca="1" si="37"/>
        <v>3.7360411244070989E-2</v>
      </c>
      <c r="C177" s="2">
        <f t="shared" ca="1" si="38"/>
        <v>4.5176445111287293</v>
      </c>
      <c r="D177" s="2">
        <f t="shared" ca="1" si="31"/>
        <v>1.4836860465597621</v>
      </c>
      <c r="E177" s="2">
        <f t="shared" ca="1" si="39"/>
        <v>1.1141946223903254</v>
      </c>
      <c r="G177" s="2">
        <f t="shared" ca="1" si="40"/>
        <v>1.4836860465597621</v>
      </c>
      <c r="H177" s="2">
        <f t="shared" ca="1" si="32"/>
        <v>0.21806387225548904</v>
      </c>
      <c r="I177" s="2">
        <f t="shared" ca="1" si="33"/>
        <v>-0.77874873018302038</v>
      </c>
      <c r="J177" s="2">
        <f t="shared" ca="1" si="34"/>
        <v>0.24598221984873464</v>
      </c>
      <c r="K177" s="2">
        <f t="shared" ca="1" si="35"/>
        <v>0.39452956344145002</v>
      </c>
      <c r="L177" s="2">
        <f t="shared" ca="1" si="36"/>
        <v>-1.4024960226995493</v>
      </c>
    </row>
    <row r="178" spans="2:12" x14ac:dyDescent="0.2">
      <c r="B178" s="2">
        <f t="shared" ca="1" si="37"/>
        <v>9.0739340179304087E-2</v>
      </c>
      <c r="C178" s="2">
        <f t="shared" ca="1" si="38"/>
        <v>5.5687881185975154</v>
      </c>
      <c r="D178" s="2">
        <f t="shared" ca="1" si="31"/>
        <v>1.109369643700739</v>
      </c>
      <c r="E178" s="2">
        <f t="shared" ca="1" si="39"/>
        <v>4.6199263494751284</v>
      </c>
      <c r="G178" s="2">
        <f t="shared" ca="1" si="40"/>
        <v>1.109369643700739</v>
      </c>
      <c r="H178" s="2">
        <f t="shared" ca="1" si="32"/>
        <v>0.15319361277445109</v>
      </c>
      <c r="I178" s="2">
        <f t="shared" ca="1" si="33"/>
        <v>-1.0228321261036526</v>
      </c>
      <c r="J178" s="2">
        <f t="shared" ca="1" si="34"/>
        <v>0.1662831969705291</v>
      </c>
      <c r="K178" s="2">
        <f t="shared" ca="1" si="35"/>
        <v>0.10379196545656932</v>
      </c>
      <c r="L178" s="2">
        <f t="shared" ca="1" si="36"/>
        <v>-1.7940629383540372</v>
      </c>
    </row>
    <row r="179" spans="2:12" x14ac:dyDescent="0.2">
      <c r="B179" s="2">
        <f t="shared" ca="1" si="37"/>
        <v>0.38082093924762095</v>
      </c>
      <c r="C179" s="2">
        <f t="shared" ca="1" si="38"/>
        <v>3.3880975004690601</v>
      </c>
      <c r="D179" s="2">
        <f t="shared" ca="1" si="31"/>
        <v>2.869663603993668</v>
      </c>
      <c r="E179" s="2">
        <f t="shared" ca="1" si="39"/>
        <v>3.825863433931262</v>
      </c>
      <c r="G179" s="2">
        <f t="shared" ca="1" si="40"/>
        <v>2.869663603993668</v>
      </c>
      <c r="H179" s="2">
        <f t="shared" ca="1" si="32"/>
        <v>0.5424151696606786</v>
      </c>
      <c r="I179" s="2">
        <f t="shared" ca="1" si="33"/>
        <v>0.10652016045293451</v>
      </c>
      <c r="J179" s="2">
        <f t="shared" ca="1" si="34"/>
        <v>0.7817929899482905</v>
      </c>
      <c r="K179" s="2">
        <f t="shared" ca="1" si="35"/>
        <v>1.0541948117497337</v>
      </c>
      <c r="L179" s="2">
        <f t="shared" ca="1" si="36"/>
        <v>-0.24616529221721672</v>
      </c>
    </row>
    <row r="180" spans="2:12" x14ac:dyDescent="0.2">
      <c r="B180" s="2">
        <f t="shared" ca="1" si="37"/>
        <v>0.402174464034251</v>
      </c>
      <c r="C180" s="2">
        <f t="shared" ca="1" si="38"/>
        <v>3.3252713806850136</v>
      </c>
      <c r="D180" s="2">
        <f t="shared" ca="1" si="31"/>
        <v>1.5736663798233343</v>
      </c>
      <c r="E180" s="2">
        <f t="shared" ca="1" si="39"/>
        <v>8.0852284063873601</v>
      </c>
      <c r="G180" s="2">
        <f t="shared" ca="1" si="40"/>
        <v>1.5736663798233343</v>
      </c>
      <c r="H180" s="2">
        <f t="shared" ca="1" si="32"/>
        <v>0.23303393213572854</v>
      </c>
      <c r="I180" s="2">
        <f t="shared" ca="1" si="33"/>
        <v>-0.72889177851677778</v>
      </c>
      <c r="J180" s="2">
        <f t="shared" ca="1" si="34"/>
        <v>0.26531271866615957</v>
      </c>
      <c r="K180" s="2">
        <f t="shared" ca="1" si="35"/>
        <v>0.4534081706189641</v>
      </c>
      <c r="L180" s="2">
        <f t="shared" ca="1" si="36"/>
        <v>-1.3268460782934055</v>
      </c>
    </row>
    <row r="181" spans="2:12" x14ac:dyDescent="0.2">
      <c r="B181" s="2">
        <f t="shared" ca="1" si="37"/>
        <v>0.34760870670172545</v>
      </c>
      <c r="C181" s="2">
        <f t="shared" ca="1" si="38"/>
        <v>4.8151439207325719</v>
      </c>
      <c r="D181" s="2">
        <f t="shared" ca="1" si="31"/>
        <v>0.51166910725630355</v>
      </c>
      <c r="E181" s="2">
        <f t="shared" ca="1" si="39"/>
        <v>1.2079945154126395</v>
      </c>
      <c r="G181" s="2">
        <f t="shared" ca="1" si="40"/>
        <v>0.51166910725630355</v>
      </c>
      <c r="H181" s="2">
        <f t="shared" ca="1" si="32"/>
        <v>4.3413173652694606E-2</v>
      </c>
      <c r="I181" s="2">
        <f t="shared" ca="1" si="33"/>
        <v>-1.712381710620517</v>
      </c>
      <c r="J181" s="2">
        <f t="shared" ca="1" si="34"/>
        <v>4.43837191591109E-2</v>
      </c>
      <c r="K181" s="2">
        <f t="shared" ca="1" si="35"/>
        <v>-0.67007713775829858</v>
      </c>
      <c r="L181" s="2">
        <f t="shared" ca="1" si="36"/>
        <v>-3.1148825623951741</v>
      </c>
    </row>
    <row r="182" spans="2:12" x14ac:dyDescent="0.2">
      <c r="B182" s="2">
        <f t="shared" ca="1" si="37"/>
        <v>0.17036386939013501</v>
      </c>
      <c r="C182" s="2">
        <f t="shared" ca="1" si="38"/>
        <v>3.3845568380355857</v>
      </c>
      <c r="D182" s="2">
        <f t="shared" ca="1" si="31"/>
        <v>4.4074439828863188</v>
      </c>
      <c r="E182" s="2">
        <f t="shared" ca="1" si="39"/>
        <v>2.9392770808139366</v>
      </c>
      <c r="G182" s="2">
        <f t="shared" ca="1" si="40"/>
        <v>4.4074439828863188</v>
      </c>
      <c r="H182" s="2">
        <f t="shared" ca="1" si="32"/>
        <v>0.87175648702594799</v>
      </c>
      <c r="I182" s="2">
        <f t="shared" ca="1" si="33"/>
        <v>1.1347334299493963</v>
      </c>
      <c r="J182" s="2">
        <f t="shared" ca="1" si="34"/>
        <v>2.0538243773095348</v>
      </c>
      <c r="K182" s="2">
        <f t="shared" ca="1" si="35"/>
        <v>1.4832949257108392</v>
      </c>
      <c r="L182" s="2">
        <f t="shared" ca="1" si="36"/>
        <v>0.71970360508036524</v>
      </c>
    </row>
    <row r="183" spans="2:12" x14ac:dyDescent="0.2">
      <c r="B183" s="2">
        <f t="shared" ca="1" si="37"/>
        <v>0.15430278423308894</v>
      </c>
      <c r="C183" s="2">
        <f t="shared" ca="1" si="38"/>
        <v>4.2666748057367538</v>
      </c>
      <c r="D183" s="2">
        <f t="shared" ca="1" si="31"/>
        <v>1.6583778578913471</v>
      </c>
      <c r="E183" s="2">
        <f t="shared" ca="1" si="39"/>
        <v>8.0220509966254721</v>
      </c>
      <c r="G183" s="2">
        <f t="shared" ca="1" si="40"/>
        <v>1.6583778578913471</v>
      </c>
      <c r="H183" s="2">
        <f t="shared" ca="1" si="32"/>
        <v>0.25798403193612773</v>
      </c>
      <c r="I183" s="2">
        <f t="shared" ca="1" si="33"/>
        <v>-0.64957302229678393</v>
      </c>
      <c r="J183" s="2">
        <f t="shared" ca="1" si="34"/>
        <v>0.29838451574460034</v>
      </c>
      <c r="K183" s="2">
        <f t="shared" ca="1" si="35"/>
        <v>0.50583993056172571</v>
      </c>
      <c r="L183" s="2">
        <f t="shared" ca="1" si="36"/>
        <v>-1.2093723029352383</v>
      </c>
    </row>
    <row r="184" spans="2:12" x14ac:dyDescent="0.2">
      <c r="B184" s="2">
        <f t="shared" ca="1" si="37"/>
        <v>1.3343367881925548E-2</v>
      </c>
      <c r="C184" s="2">
        <f t="shared" ca="1" si="38"/>
        <v>6.075588699569888</v>
      </c>
      <c r="D184" s="2">
        <f t="shared" ca="1" si="31"/>
        <v>2.182095870311612</v>
      </c>
      <c r="E184" s="2">
        <f t="shared" ca="1" si="39"/>
        <v>0.52492424645940938</v>
      </c>
      <c r="G184" s="2">
        <f t="shared" ca="1" si="40"/>
        <v>2.182095870311612</v>
      </c>
      <c r="H184" s="2">
        <f t="shared" ca="1" si="32"/>
        <v>0.39271457085828343</v>
      </c>
      <c r="I184" s="2">
        <f t="shared" ca="1" si="33"/>
        <v>-0.27225085458216447</v>
      </c>
      <c r="J184" s="2">
        <f t="shared" ca="1" si="34"/>
        <v>0.49875636921722821</v>
      </c>
      <c r="K184" s="2">
        <f t="shared" ca="1" si="35"/>
        <v>0.78028582334376251</v>
      </c>
      <c r="L184" s="2">
        <f t="shared" ca="1" si="36"/>
        <v>-0.69563754049924686</v>
      </c>
    </row>
    <row r="185" spans="2:12" x14ac:dyDescent="0.2">
      <c r="B185" s="2">
        <f t="shared" ca="1" si="37"/>
        <v>0.18235773995669211</v>
      </c>
      <c r="C185" s="2">
        <f t="shared" ca="1" si="38"/>
        <v>4.3296117381052364</v>
      </c>
      <c r="D185" s="2">
        <f t="shared" ca="1" si="31"/>
        <v>0.98922746130498251</v>
      </c>
      <c r="E185" s="2">
        <f t="shared" ca="1" si="39"/>
        <v>6.5350252765854799</v>
      </c>
      <c r="G185" s="2">
        <f t="shared" ca="1" si="40"/>
        <v>0.98922746130498251</v>
      </c>
      <c r="H185" s="2">
        <f t="shared" ca="1" si="32"/>
        <v>0.1282435129740519</v>
      </c>
      <c r="I185" s="2">
        <f t="shared" ca="1" si="33"/>
        <v>-1.1347334299493967</v>
      </c>
      <c r="J185" s="2">
        <f t="shared" ca="1" si="34"/>
        <v>0.13724515207069884</v>
      </c>
      <c r="K185" s="2">
        <f t="shared" ca="1" si="35"/>
        <v>-1.0830982595074855E-2</v>
      </c>
      <c r="L185" s="2">
        <f t="shared" ca="1" si="36"/>
        <v>-1.9859865211055914</v>
      </c>
    </row>
    <row r="186" spans="2:12" x14ac:dyDescent="0.2">
      <c r="B186" s="2">
        <f t="shared" ca="1" si="37"/>
        <v>0.16918088864265338</v>
      </c>
      <c r="C186" s="2">
        <f t="shared" ca="1" si="38"/>
        <v>3.8832471963798976</v>
      </c>
      <c r="D186" s="2">
        <f t="shared" ca="1" si="31"/>
        <v>5.3761892737530097</v>
      </c>
      <c r="E186" s="2">
        <f t="shared" ca="1" si="39"/>
        <v>0.52640475665065445</v>
      </c>
      <c r="G186" s="2">
        <f t="shared" ca="1" si="40"/>
        <v>5.3761892737530097</v>
      </c>
      <c r="H186" s="2">
        <f t="shared" ca="1" si="32"/>
        <v>0.9565868263473053</v>
      </c>
      <c r="I186" s="2">
        <f t="shared" ca="1" si="33"/>
        <v>1.7123817106205157</v>
      </c>
      <c r="J186" s="2">
        <f t="shared" ca="1" si="34"/>
        <v>3.1369923435501694</v>
      </c>
      <c r="K186" s="2">
        <f t="shared" ca="1" si="35"/>
        <v>1.6819798097724092</v>
      </c>
      <c r="L186" s="2">
        <f t="shared" ca="1" si="36"/>
        <v>1.143264488513873</v>
      </c>
    </row>
    <row r="187" spans="2:12" x14ac:dyDescent="0.2">
      <c r="B187" s="2">
        <f t="shared" ca="1" si="37"/>
        <v>0.40126145076780428</v>
      </c>
      <c r="C187" s="2">
        <f t="shared" ca="1" si="38"/>
        <v>3.4660702432735864</v>
      </c>
      <c r="D187" s="2">
        <f t="shared" ca="1" si="31"/>
        <v>3.7690618439929433</v>
      </c>
      <c r="E187" s="2">
        <f t="shared" ca="1" si="39"/>
        <v>0.69238909422268424</v>
      </c>
      <c r="G187" s="2">
        <f t="shared" ca="1" si="40"/>
        <v>3.7690618439929433</v>
      </c>
      <c r="H187" s="2">
        <f t="shared" ca="1" si="32"/>
        <v>0.75698602794411174</v>
      </c>
      <c r="I187" s="2">
        <f t="shared" ca="1" si="33"/>
        <v>0.69664027541452611</v>
      </c>
      <c r="J187" s="2">
        <f t="shared" ca="1" si="34"/>
        <v>1.4146363391221655</v>
      </c>
      <c r="K187" s="2">
        <f t="shared" ca="1" si="35"/>
        <v>1.3268261227449512</v>
      </c>
      <c r="L187" s="2">
        <f t="shared" ca="1" si="36"/>
        <v>0.34687249391002717</v>
      </c>
    </row>
    <row r="188" spans="2:12" x14ac:dyDescent="0.2">
      <c r="B188" s="2">
        <f t="shared" ca="1" si="37"/>
        <v>0.47803224198837097</v>
      </c>
      <c r="C188" s="2">
        <f t="shared" ca="1" si="38"/>
        <v>5.907563181741498</v>
      </c>
      <c r="D188" s="2">
        <f t="shared" ca="1" si="31"/>
        <v>4.1678999894574442</v>
      </c>
      <c r="E188" s="2">
        <f t="shared" ca="1" si="39"/>
        <v>9.5528727145637831</v>
      </c>
      <c r="G188" s="2">
        <f t="shared" ca="1" si="40"/>
        <v>4.1678999894574442</v>
      </c>
      <c r="H188" s="2">
        <f t="shared" ca="1" si="32"/>
        <v>0.84181636726546893</v>
      </c>
      <c r="I188" s="2">
        <f t="shared" ca="1" si="33"/>
        <v>1.0019509868815022</v>
      </c>
      <c r="J188" s="2">
        <f t="shared" ca="1" si="34"/>
        <v>1.8439986883274739</v>
      </c>
      <c r="K188" s="2">
        <f t="shared" ca="1" si="35"/>
        <v>1.427412309311324</v>
      </c>
      <c r="L188" s="2">
        <f t="shared" ca="1" si="36"/>
        <v>0.61193641381499175</v>
      </c>
    </row>
    <row r="189" spans="2:12" x14ac:dyDescent="0.2">
      <c r="B189" s="2">
        <f t="shared" ca="1" si="37"/>
        <v>0.32989182994803112</v>
      </c>
      <c r="C189" s="2">
        <f t="shared" ca="1" si="38"/>
        <v>4.2643721961817356</v>
      </c>
      <c r="D189" s="2">
        <f t="shared" ca="1" si="31"/>
        <v>6.5764090473218489E-2</v>
      </c>
      <c r="E189" s="2">
        <f t="shared" ca="1" si="39"/>
        <v>3.4131478511357539E-2</v>
      </c>
      <c r="G189" s="2">
        <f t="shared" ca="1" si="40"/>
        <v>6.5764090473218489E-2</v>
      </c>
      <c r="H189" s="2">
        <f t="shared" ca="1" si="32"/>
        <v>3.4930139720558877E-3</v>
      </c>
      <c r="I189" s="2">
        <f t="shared" ca="1" si="33"/>
        <v>-2.6975095569769199</v>
      </c>
      <c r="J189" s="2">
        <f t="shared" ca="1" si="34"/>
        <v>3.4991287889402384E-3</v>
      </c>
      <c r="K189" s="2">
        <f t="shared" ca="1" si="35"/>
        <v>-2.7216813271088509</v>
      </c>
      <c r="L189" s="2">
        <f t="shared" ca="1" si="36"/>
        <v>-5.6552412589175045</v>
      </c>
    </row>
    <row r="190" spans="2:12" x14ac:dyDescent="0.2">
      <c r="B190" s="2">
        <f t="shared" ca="1" si="37"/>
        <v>0.14444182418191839</v>
      </c>
      <c r="C190" s="2">
        <f t="shared" ca="1" si="38"/>
        <v>5.1260471042486291</v>
      </c>
      <c r="D190" s="2">
        <f t="shared" ca="1" si="31"/>
        <v>4.0295734452655587</v>
      </c>
      <c r="E190" s="2">
        <f t="shared" ca="1" si="39"/>
        <v>0.21514623621446477</v>
      </c>
      <c r="G190" s="2">
        <f t="shared" ca="1" si="40"/>
        <v>4.0295734452655587</v>
      </c>
      <c r="H190" s="2">
        <f t="shared" ca="1" si="32"/>
        <v>0.81187624750498999</v>
      </c>
      <c r="I190" s="2">
        <f t="shared" ca="1" si="33"/>
        <v>0.88483152301530998</v>
      </c>
      <c r="J190" s="2">
        <f t="shared" ca="1" si="34"/>
        <v>1.6706552747567445</v>
      </c>
      <c r="K190" s="2">
        <f t="shared" ca="1" si="35"/>
        <v>1.3936605255093746</v>
      </c>
      <c r="L190" s="2">
        <f t="shared" ca="1" si="36"/>
        <v>0.51321592956158502</v>
      </c>
    </row>
    <row r="191" spans="2:12" x14ac:dyDescent="0.2">
      <c r="B191" s="2">
        <f t="shared" ca="1" si="37"/>
        <v>0.38122813118451454</v>
      </c>
      <c r="C191" s="2">
        <f t="shared" ca="1" si="38"/>
        <v>5.6148478915798865</v>
      </c>
      <c r="D191" s="2">
        <f t="shared" ca="1" si="31"/>
        <v>1.4812198182217893</v>
      </c>
      <c r="E191" s="2">
        <f t="shared" ca="1" si="39"/>
        <v>3.707643660342419</v>
      </c>
      <c r="G191" s="2">
        <f t="shared" ca="1" si="40"/>
        <v>1.4812198182217893</v>
      </c>
      <c r="H191" s="2">
        <f t="shared" ca="1" si="32"/>
        <v>0.21307385229540918</v>
      </c>
      <c r="I191" s="2">
        <f t="shared" ca="1" si="33"/>
        <v>-0.79580101002689541</v>
      </c>
      <c r="J191" s="2">
        <f t="shared" ca="1" si="34"/>
        <v>0.23962087524171707</v>
      </c>
      <c r="K191" s="2">
        <f t="shared" ca="1" si="35"/>
        <v>0.39286594980968897</v>
      </c>
      <c r="L191" s="2">
        <f t="shared" ca="1" si="36"/>
        <v>-1.4286972911532461</v>
      </c>
    </row>
    <row r="192" spans="2:12" x14ac:dyDescent="0.2">
      <c r="B192" s="2">
        <f t="shared" ca="1" si="37"/>
        <v>4.6322916089296985E-3</v>
      </c>
      <c r="C192" s="2">
        <f t="shared" ca="1" si="38"/>
        <v>3.245084073124251</v>
      </c>
      <c r="D192" s="2">
        <f t="shared" ca="1" si="31"/>
        <v>2.3247550279839739</v>
      </c>
      <c r="E192" s="2">
        <f t="shared" ca="1" si="39"/>
        <v>1.4475635862501162</v>
      </c>
      <c r="G192" s="2">
        <f t="shared" ca="1" si="40"/>
        <v>2.3247550279839739</v>
      </c>
      <c r="H192" s="2">
        <f t="shared" ca="1" si="32"/>
        <v>0.40768463073852296</v>
      </c>
      <c r="I192" s="2">
        <f t="shared" ca="1" si="33"/>
        <v>-0.23350503341371939</v>
      </c>
      <c r="J192" s="2">
        <f t="shared" ca="1" si="34"/>
        <v>0.52371606759508726</v>
      </c>
      <c r="K192" s="2">
        <f t="shared" ca="1" si="35"/>
        <v>0.84361466918014283</v>
      </c>
      <c r="L192" s="2">
        <f t="shared" ca="1" si="36"/>
        <v>-0.64680559725253228</v>
      </c>
    </row>
    <row r="193" spans="2:12" x14ac:dyDescent="0.2">
      <c r="B193" s="2">
        <f t="shared" ca="1" si="37"/>
        <v>0.60601762004559956</v>
      </c>
      <c r="C193" s="2">
        <f t="shared" ca="1" si="38"/>
        <v>2.6021375349498657</v>
      </c>
      <c r="D193" s="2">
        <f t="shared" ca="1" si="31"/>
        <v>2.6562076827752983</v>
      </c>
      <c r="E193" s="2">
        <f t="shared" ca="1" si="39"/>
        <v>2.6882668778356572E-2</v>
      </c>
      <c r="G193" s="2">
        <f t="shared" ca="1" si="40"/>
        <v>2.6562076827752983</v>
      </c>
      <c r="H193" s="2">
        <f t="shared" ca="1" si="32"/>
        <v>0.4875249500998004</v>
      </c>
      <c r="I193" s="2">
        <f t="shared" ca="1" si="33"/>
        <v>-3.1275410739968465E-2</v>
      </c>
      <c r="J193" s="2">
        <f t="shared" ca="1" si="34"/>
        <v>0.66850325227619734</v>
      </c>
      <c r="K193" s="2">
        <f t="shared" ca="1" si="35"/>
        <v>0.97689942237321126</v>
      </c>
      <c r="L193" s="2">
        <f t="shared" ca="1" si="36"/>
        <v>-0.40271401741652491</v>
      </c>
    </row>
    <row r="194" spans="2:12" x14ac:dyDescent="0.2">
      <c r="B194" s="2">
        <f t="shared" ca="1" si="37"/>
        <v>0.37742638957310159</v>
      </c>
      <c r="C194" s="2">
        <f t="shared" ca="1" si="38"/>
        <v>4.5107921478005384</v>
      </c>
      <c r="D194" s="2">
        <f t="shared" ca="1" si="31"/>
        <v>3.2568902720154997</v>
      </c>
      <c r="E194" s="2">
        <f t="shared" ca="1" si="39"/>
        <v>5.977950949581941</v>
      </c>
      <c r="G194" s="2">
        <f t="shared" ca="1" si="40"/>
        <v>3.2568902720154997</v>
      </c>
      <c r="H194" s="2">
        <f t="shared" ca="1" si="32"/>
        <v>0.63722554890219563</v>
      </c>
      <c r="I194" s="2">
        <f t="shared" ca="1" si="33"/>
        <v>0.35105258016089946</v>
      </c>
      <c r="J194" s="2">
        <f t="shared" ca="1" si="34"/>
        <v>1.0139739846712361</v>
      </c>
      <c r="K194" s="2">
        <f t="shared" ca="1" si="35"/>
        <v>1.1807728358326584</v>
      </c>
      <c r="L194" s="2">
        <f t="shared" ca="1" si="36"/>
        <v>1.387724869710179E-2</v>
      </c>
    </row>
    <row r="195" spans="2:12" x14ac:dyDescent="0.2">
      <c r="B195" s="2">
        <f t="shared" ca="1" si="37"/>
        <v>0.69803669541410496</v>
      </c>
      <c r="C195" s="2">
        <f t="shared" ca="1" si="38"/>
        <v>2.3398226192994365</v>
      </c>
      <c r="D195" s="2">
        <f t="shared" ca="1" si="31"/>
        <v>3.5185910518229688</v>
      </c>
      <c r="E195" s="2">
        <f t="shared" ca="1" si="39"/>
        <v>0.33061156183134416</v>
      </c>
      <c r="G195" s="2">
        <f t="shared" ca="1" si="40"/>
        <v>3.5185910518229688</v>
      </c>
      <c r="H195" s="2">
        <f t="shared" ca="1" si="32"/>
        <v>0.69710578842315363</v>
      </c>
      <c r="I195" s="2">
        <f t="shared" ca="1" si="33"/>
        <v>0.51609447991924207</v>
      </c>
      <c r="J195" s="2">
        <f t="shared" ca="1" si="34"/>
        <v>1.194371671145257</v>
      </c>
      <c r="K195" s="2">
        <f t="shared" ca="1" si="35"/>
        <v>1.2580606401123644</v>
      </c>
      <c r="L195" s="2">
        <f t="shared" ca="1" si="36"/>
        <v>0.17762024889831821</v>
      </c>
    </row>
    <row r="196" spans="2:12" x14ac:dyDescent="0.2">
      <c r="B196" s="2">
        <f t="shared" ca="1" si="37"/>
        <v>0.66885887877227457</v>
      </c>
      <c r="C196" s="2">
        <f t="shared" ca="1" si="38"/>
        <v>4.1229094331978198</v>
      </c>
      <c r="D196" s="2">
        <f t="shared" ca="1" si="31"/>
        <v>4.1590674301449875</v>
      </c>
      <c r="E196" s="2">
        <f t="shared" ca="1" si="39"/>
        <v>41.765606439380257</v>
      </c>
      <c r="G196" s="2">
        <f t="shared" ca="1" si="40"/>
        <v>4.1590674301449875</v>
      </c>
      <c r="H196" s="2">
        <f t="shared" ca="1" si="32"/>
        <v>0.83682634730538918</v>
      </c>
      <c r="I196" s="2">
        <f t="shared" ca="1" si="33"/>
        <v>0.98149782715935407</v>
      </c>
      <c r="J196" s="2">
        <f t="shared" ca="1" si="34"/>
        <v>1.8129402913075019</v>
      </c>
      <c r="K196" s="2">
        <f t="shared" ca="1" si="35"/>
        <v>1.4252908736961842</v>
      </c>
      <c r="L196" s="2">
        <f t="shared" ca="1" si="36"/>
        <v>0.59494999758863676</v>
      </c>
    </row>
    <row r="197" spans="2:12" x14ac:dyDescent="0.2">
      <c r="B197" s="2">
        <f t="shared" ca="1" si="37"/>
        <v>0.33154941460447901</v>
      </c>
      <c r="C197" s="2">
        <f t="shared" ca="1" si="38"/>
        <v>3.9932372124190687</v>
      </c>
      <c r="D197" s="2">
        <f t="shared" ca="1" si="31"/>
        <v>0.61076805628365449</v>
      </c>
      <c r="E197" s="2">
        <f t="shared" ca="1" si="39"/>
        <v>4.0671746349051672</v>
      </c>
      <c r="G197" s="2">
        <f t="shared" ca="1" si="40"/>
        <v>0.61076805628365449</v>
      </c>
      <c r="H197" s="2">
        <f t="shared" ca="1" si="32"/>
        <v>7.8343313373253481E-2</v>
      </c>
      <c r="I197" s="2">
        <f t="shared" ca="1" si="33"/>
        <v>-1.4163036257244224</v>
      </c>
      <c r="J197" s="2">
        <f t="shared" ca="1" si="34"/>
        <v>8.1582482005515475E-2</v>
      </c>
      <c r="K197" s="2">
        <f t="shared" ca="1" si="35"/>
        <v>-0.49303800516561225</v>
      </c>
      <c r="L197" s="2">
        <f t="shared" ca="1" si="36"/>
        <v>-2.5061407213643632</v>
      </c>
    </row>
    <row r="198" spans="2:12" x14ac:dyDescent="0.2">
      <c r="B198" s="2">
        <f t="shared" ca="1" si="37"/>
        <v>0.9003518973381367</v>
      </c>
      <c r="C198" s="2">
        <f t="shared" ca="1" si="38"/>
        <v>3.6567820813837346</v>
      </c>
      <c r="D198" s="2">
        <f t="shared" ca="1" si="31"/>
        <v>0.73509332700191532</v>
      </c>
      <c r="E198" s="2">
        <f t="shared" ca="1" si="39"/>
        <v>5.146448658404922</v>
      </c>
      <c r="G198" s="2">
        <f t="shared" ca="1" si="40"/>
        <v>0.73509332700191532</v>
      </c>
      <c r="H198" s="2">
        <f t="shared" ca="1" si="32"/>
        <v>8.8323353293413162E-2</v>
      </c>
      <c r="I198" s="2">
        <f t="shared" ca="1" si="33"/>
        <v>-1.3511521260686532</v>
      </c>
      <c r="J198" s="2">
        <f t="shared" ca="1" si="34"/>
        <v>9.2469905826748647E-2</v>
      </c>
      <c r="K198" s="2">
        <f t="shared" ca="1" si="35"/>
        <v>-0.30775781231719851</v>
      </c>
      <c r="L198" s="2">
        <f t="shared" ca="1" si="36"/>
        <v>-2.3808720298126103</v>
      </c>
    </row>
    <row r="199" spans="2:12" x14ac:dyDescent="0.2">
      <c r="B199" s="2">
        <f t="shared" ca="1" si="37"/>
        <v>4.9949544580109279E-2</v>
      </c>
      <c r="C199" s="2">
        <f t="shared" ca="1" si="38"/>
        <v>1.6996158308205036</v>
      </c>
      <c r="D199" s="2">
        <f t="shared" ca="1" si="31"/>
        <v>1.7982828729403553</v>
      </c>
      <c r="E199" s="2">
        <f t="shared" ca="1" si="39"/>
        <v>13.079246232731908</v>
      </c>
      <c r="G199" s="2">
        <f t="shared" ca="1" si="40"/>
        <v>1.7982828729403553</v>
      </c>
      <c r="H199" s="2">
        <f t="shared" ca="1" si="32"/>
        <v>0.27295409181636726</v>
      </c>
      <c r="I199" s="2">
        <f t="shared" ca="1" si="33"/>
        <v>-0.60390292558359804</v>
      </c>
      <c r="J199" s="2">
        <f t="shared" ca="1" si="34"/>
        <v>0.31876565600955065</v>
      </c>
      <c r="K199" s="2">
        <f t="shared" ca="1" si="35"/>
        <v>0.58683225011560891</v>
      </c>
      <c r="L199" s="2">
        <f t="shared" ca="1" si="36"/>
        <v>-1.1432990668229883</v>
      </c>
    </row>
    <row r="200" spans="2:12" x14ac:dyDescent="0.2">
      <c r="B200" s="2">
        <f t="shared" ca="1" si="37"/>
        <v>0.18581875325339051</v>
      </c>
      <c r="C200" s="2">
        <f t="shared" ca="1" si="38"/>
        <v>1.5311125067285065</v>
      </c>
      <c r="D200" s="2">
        <f t="shared" ca="1" si="31"/>
        <v>0.9382662868926579</v>
      </c>
      <c r="E200" s="2">
        <f t="shared" ca="1" si="39"/>
        <v>0.40230229174697257</v>
      </c>
      <c r="G200" s="2">
        <f t="shared" ca="1" si="40"/>
        <v>0.9382662868926579</v>
      </c>
      <c r="H200" s="2">
        <f t="shared" ca="1" si="32"/>
        <v>0.12325349301397205</v>
      </c>
      <c r="I200" s="2">
        <f t="shared" ca="1" si="33"/>
        <v>-1.1588753792244371</v>
      </c>
      <c r="J200" s="2">
        <f t="shared" ca="1" si="34"/>
        <v>0.13153737401765819</v>
      </c>
      <c r="K200" s="2">
        <f t="shared" ca="1" si="35"/>
        <v>-6.3721482319206046E-2</v>
      </c>
      <c r="L200" s="2">
        <f t="shared" ca="1" si="36"/>
        <v>-2.0284642546831595</v>
      </c>
    </row>
    <row r="201" spans="2:12" x14ac:dyDescent="0.2">
      <c r="B201" s="2">
        <f t="shared" ca="1" si="37"/>
        <v>8.6930280181919325E-2</v>
      </c>
      <c r="C201" s="2">
        <f t="shared" ca="1" si="38"/>
        <v>2.3867724349402661</v>
      </c>
      <c r="D201" s="2">
        <f t="shared" ref="D201:D208" ca="1" si="41" xml:space="preserve"> $D$5*(-LN(1-RAND()))^(1/$D$7)</f>
        <v>3.7284284919865307</v>
      </c>
      <c r="E201" s="2">
        <f t="shared" ca="1" si="39"/>
        <v>2.6899193906290395</v>
      </c>
      <c r="G201" s="2">
        <f t="shared" ca="1" si="40"/>
        <v>3.7284284919865307</v>
      </c>
      <c r="H201" s="2">
        <f t="shared" ref="H201:H208" ca="1" si="42">(RANK(G201,$G$9:$G$208,1)-0.3)/((COUNT($G$9:$G$208)+0.4))</f>
        <v>0.74700598802395202</v>
      </c>
      <c r="I201" s="2">
        <f t="shared" ref="I201:I208" ca="1" si="43">NORMSINV(H201)</f>
        <v>0.66509767139499953</v>
      </c>
      <c r="J201" s="2">
        <f t="shared" ref="J201:J208" ca="1" si="44" xml:space="preserve"> -LN(1-H201)</f>
        <v>1.3743894586135719</v>
      </c>
      <c r="K201" s="2">
        <f t="shared" ref="K201:K208" ca="1" si="45">LN(G201)</f>
        <v>1.3159868290559713</v>
      </c>
      <c r="L201" s="2">
        <f t="shared" ref="L201:L208" ca="1" si="46">LN( -LN(1-H201))</f>
        <v>0.31800960240875786</v>
      </c>
    </row>
    <row r="202" spans="2:12" x14ac:dyDescent="0.2">
      <c r="B202" s="2">
        <f t="shared" ref="B202:B208" ca="1" si="47" xml:space="preserve"> -LN(RAND())/$B$7</f>
        <v>0.29487563485798035</v>
      </c>
      <c r="C202" s="2">
        <f t="shared" ref="C202:C208" ca="1" si="48">NORMSINV(RAND())*$C$7+$C$5</f>
        <v>2.2183042938113386</v>
      </c>
      <c r="D202" s="2">
        <f t="shared" ca="1" si="41"/>
        <v>5.1649445974699777</v>
      </c>
      <c r="E202" s="2">
        <f t="shared" ref="E202:E208" ca="1" si="49">EXP(NORMSINV(RAND())*$E$7+$E$5)</f>
        <v>9.2977764649683046</v>
      </c>
      <c r="G202" s="2">
        <f t="shared" ref="G202:G208" ca="1" si="50">OFFSET(B202:E202,0,$G$7,1,1)</f>
        <v>5.1649445974699777</v>
      </c>
      <c r="H202" s="2">
        <f t="shared" ca="1" si="42"/>
        <v>0.93662674650698596</v>
      </c>
      <c r="I202" s="2">
        <f t="shared" ca="1" si="43"/>
        <v>1.5270583320354101</v>
      </c>
      <c r="J202" s="2">
        <f t="shared" ca="1" si="44"/>
        <v>2.7587133757461633</v>
      </c>
      <c r="K202" s="2">
        <f t="shared" ca="1" si="45"/>
        <v>1.6418943759835742</v>
      </c>
      <c r="L202" s="2">
        <f t="shared" ca="1" si="46"/>
        <v>1.0147644028309679</v>
      </c>
    </row>
    <row r="203" spans="2:12" x14ac:dyDescent="0.2">
      <c r="B203" s="2">
        <f t="shared" ca="1" si="47"/>
        <v>0.77882173794656151</v>
      </c>
      <c r="C203" s="2">
        <f t="shared" ca="1" si="48"/>
        <v>3.1140180792323982</v>
      </c>
      <c r="D203" s="2">
        <f t="shared" ca="1" si="41"/>
        <v>0.50319298858189954</v>
      </c>
      <c r="E203" s="2">
        <f t="shared" ca="1" si="49"/>
        <v>2.4631527175890264</v>
      </c>
      <c r="G203" s="2">
        <f t="shared" ca="1" si="50"/>
        <v>0.50319298858189954</v>
      </c>
      <c r="H203" s="2">
        <f t="shared" ca="1" si="42"/>
        <v>3.8423153692614773E-2</v>
      </c>
      <c r="I203" s="2">
        <f t="shared" ca="1" si="43"/>
        <v>-1.7692851078409655</v>
      </c>
      <c r="J203" s="2">
        <f t="shared" ca="1" si="44"/>
        <v>3.9180793790388989E-2</v>
      </c>
      <c r="K203" s="2">
        <f t="shared" ca="1" si="45"/>
        <v>-0.68678150735375265</v>
      </c>
      <c r="L203" s="2">
        <f t="shared" ca="1" si="46"/>
        <v>-3.2395686065793727</v>
      </c>
    </row>
    <row r="204" spans="2:12" x14ac:dyDescent="0.2">
      <c r="B204" s="2">
        <f t="shared" ca="1" si="47"/>
        <v>2.7499411721391549E-2</v>
      </c>
      <c r="C204" s="2">
        <f t="shared" ca="1" si="48"/>
        <v>3.1316881525200473</v>
      </c>
      <c r="D204" s="2">
        <f t="shared" ca="1" si="41"/>
        <v>1.4634370916318997</v>
      </c>
      <c r="E204" s="2">
        <f t="shared" ca="1" si="49"/>
        <v>0.58573124040211155</v>
      </c>
      <c r="G204" s="2">
        <f t="shared" ca="1" si="50"/>
        <v>1.4634370916318997</v>
      </c>
      <c r="H204" s="2">
        <f t="shared" ca="1" si="42"/>
        <v>0.20808383233532934</v>
      </c>
      <c r="I204" s="2">
        <f t="shared" ca="1" si="43"/>
        <v>-0.81308789770500423</v>
      </c>
      <c r="J204" s="2">
        <f t="shared" ca="1" si="44"/>
        <v>0.23329974167834636</v>
      </c>
      <c r="K204" s="2">
        <f t="shared" ca="1" si="45"/>
        <v>0.38078784134850985</v>
      </c>
      <c r="L204" s="2">
        <f t="shared" ca="1" si="46"/>
        <v>-1.4554312072063458</v>
      </c>
    </row>
    <row r="205" spans="2:12" x14ac:dyDescent="0.2">
      <c r="B205" s="2">
        <f t="shared" ca="1" si="47"/>
        <v>0.37619471977517888</v>
      </c>
      <c r="C205" s="2">
        <f t="shared" ca="1" si="48"/>
        <v>4.3878347169197971</v>
      </c>
      <c r="D205" s="2">
        <f t="shared" ca="1" si="41"/>
        <v>1.3730557981800506</v>
      </c>
      <c r="E205" s="2">
        <f t="shared" ca="1" si="49"/>
        <v>128.61068497471788</v>
      </c>
      <c r="G205" s="2">
        <f t="shared" ca="1" si="50"/>
        <v>1.3730557981800506</v>
      </c>
      <c r="H205" s="2">
        <f t="shared" ca="1" si="42"/>
        <v>0.19311377245508982</v>
      </c>
      <c r="I205" s="2">
        <f t="shared" ca="1" si="43"/>
        <v>-0.86647898678975677</v>
      </c>
      <c r="J205" s="2">
        <f t="shared" ca="1" si="44"/>
        <v>0.21457260262764849</v>
      </c>
      <c r="K205" s="2">
        <f t="shared" ca="1" si="45"/>
        <v>0.3170387655668051</v>
      </c>
      <c r="L205" s="2">
        <f t="shared" ca="1" si="46"/>
        <v>-1.5391071240948246</v>
      </c>
    </row>
    <row r="206" spans="2:12" x14ac:dyDescent="0.2">
      <c r="B206" s="2">
        <f t="shared" ca="1" si="47"/>
        <v>1.2482073059830576E-2</v>
      </c>
      <c r="C206" s="2">
        <f t="shared" ca="1" si="48"/>
        <v>4.5236006760417933</v>
      </c>
      <c r="D206" s="2">
        <f t="shared" ca="1" si="41"/>
        <v>1.7073454792099279</v>
      </c>
      <c r="E206" s="2">
        <f t="shared" ca="1" si="49"/>
        <v>0.49254984183034828</v>
      </c>
      <c r="G206" s="2">
        <f t="shared" ca="1" si="50"/>
        <v>1.7073454792099279</v>
      </c>
      <c r="H206" s="2">
        <f t="shared" ca="1" si="42"/>
        <v>0.26297405189620759</v>
      </c>
      <c r="I206" s="2">
        <f t="shared" ca="1" si="43"/>
        <v>-0.63420337728936016</v>
      </c>
      <c r="J206" s="2">
        <f t="shared" ca="1" si="44"/>
        <v>0.30513217967337564</v>
      </c>
      <c r="K206" s="2">
        <f t="shared" ca="1" si="45"/>
        <v>0.53493981302960192</v>
      </c>
      <c r="L206" s="2">
        <f t="shared" ca="1" si="46"/>
        <v>-1.1870102202766912</v>
      </c>
    </row>
    <row r="207" spans="2:12" x14ac:dyDescent="0.2">
      <c r="B207" s="2">
        <f t="shared" ca="1" si="47"/>
        <v>0.1375602427817593</v>
      </c>
      <c r="C207" s="2">
        <f t="shared" ca="1" si="48"/>
        <v>3.1684384437620885</v>
      </c>
      <c r="D207" s="2">
        <f t="shared" ca="1" si="41"/>
        <v>3.5803088422902181</v>
      </c>
      <c r="E207" s="2">
        <f t="shared" ca="1" si="49"/>
        <v>0.84019957617149799</v>
      </c>
      <c r="G207" s="2">
        <f t="shared" ca="1" si="50"/>
        <v>3.5803088422902181</v>
      </c>
      <c r="H207" s="2">
        <f t="shared" ca="1" si="42"/>
        <v>0.70708582834331335</v>
      </c>
      <c r="I207" s="2">
        <f t="shared" ca="1" si="43"/>
        <v>0.54489120823511805</v>
      </c>
      <c r="J207" s="2">
        <f t="shared" ca="1" si="44"/>
        <v>1.2278756423766588</v>
      </c>
      <c r="K207" s="2">
        <f t="shared" ca="1" si="45"/>
        <v>1.2754490654878206</v>
      </c>
      <c r="L207" s="2">
        <f t="shared" ca="1" si="46"/>
        <v>0.20528555617404148</v>
      </c>
    </row>
    <row r="208" spans="2:12" x14ac:dyDescent="0.2">
      <c r="B208" s="2">
        <f t="shared" ca="1" si="47"/>
        <v>0.40803010597835349</v>
      </c>
      <c r="C208" s="2">
        <f t="shared" ca="1" si="48"/>
        <v>4.3871065443600132</v>
      </c>
      <c r="D208" s="2">
        <f t="shared" ca="1" si="41"/>
        <v>5.6691507212666359</v>
      </c>
      <c r="E208" s="2">
        <f t="shared" ca="1" si="49"/>
        <v>0.182879085356251</v>
      </c>
      <c r="G208" s="2">
        <f t="shared" ca="1" si="50"/>
        <v>5.6691507212666359</v>
      </c>
      <c r="H208" s="2">
        <f t="shared" ca="1" si="42"/>
        <v>0.97155688622754488</v>
      </c>
      <c r="I208" s="2">
        <f t="shared" ca="1" si="43"/>
        <v>1.9041839786906027</v>
      </c>
      <c r="J208" s="2">
        <f t="shared" ca="1" si="44"/>
        <v>3.5598491943702042</v>
      </c>
      <c r="K208" s="2">
        <f t="shared" ca="1" si="45"/>
        <v>1.735039321911767</v>
      </c>
      <c r="L208" s="2">
        <f t="shared" ca="1" si="46"/>
        <v>1.2697181828347159</v>
      </c>
    </row>
  </sheetData>
  <mergeCells count="2">
    <mergeCell ref="X21:AA21"/>
    <mergeCell ref="X34:AA34"/>
  </mergeCells>
  <conditionalFormatting sqref="X49:AA49">
    <cfRule type="containsText" dxfId="1" priority="1" operator="containsText" text="pass">
      <formula>NOT(ISERROR(SEARCH("pass",X49)))</formula>
    </cfRule>
    <cfRule type="containsText" dxfId="0" priority="2" operator="containsText" text="FAIL">
      <formula>NOT(ISERROR(SEARCH("FAIL",X49)))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 7.1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2013-01-28T08:18:19Z</dcterms:created>
  <dcterms:modified xsi:type="dcterms:W3CDTF">2013-02-06T21:40:50Z</dcterms:modified>
</cp:coreProperties>
</file>