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14880" activeTab="2"/>
  </bookViews>
  <sheets>
    <sheet name="Ex 5.1" sheetId="4" r:id="rId1"/>
    <sheet name="Ex 5.2" sheetId="5" r:id="rId2"/>
    <sheet name="Ex 5.3" sheetId="6" r:id="rId3"/>
  </sheets>
  <externalReferences>
    <externalReference r:id="rId4"/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E208" i="6" l="1"/>
  <c r="D208" i="6"/>
  <c r="G208" i="6" s="1"/>
  <c r="C208" i="6"/>
  <c r="B208" i="6"/>
  <c r="E207" i="6"/>
  <c r="D207" i="6"/>
  <c r="G207" i="6" s="1"/>
  <c r="C207" i="6"/>
  <c r="B207" i="6"/>
  <c r="E206" i="6"/>
  <c r="D206" i="6"/>
  <c r="G206" i="6" s="1"/>
  <c r="C206" i="6"/>
  <c r="B206" i="6"/>
  <c r="E205" i="6"/>
  <c r="D205" i="6"/>
  <c r="G205" i="6" s="1"/>
  <c r="C205" i="6"/>
  <c r="B205" i="6"/>
  <c r="E204" i="6"/>
  <c r="D204" i="6"/>
  <c r="G204" i="6" s="1"/>
  <c r="C204" i="6"/>
  <c r="B204" i="6"/>
  <c r="E203" i="6"/>
  <c r="D203" i="6"/>
  <c r="G203" i="6" s="1"/>
  <c r="K203" i="6" s="1"/>
  <c r="C203" i="6"/>
  <c r="B203" i="6"/>
  <c r="E202" i="6"/>
  <c r="D202" i="6"/>
  <c r="G202" i="6" s="1"/>
  <c r="C202" i="6"/>
  <c r="B202" i="6"/>
  <c r="E201" i="6"/>
  <c r="D201" i="6"/>
  <c r="G201" i="6" s="1"/>
  <c r="C201" i="6"/>
  <c r="B201" i="6"/>
  <c r="E200" i="6"/>
  <c r="D200" i="6"/>
  <c r="G200" i="6" s="1"/>
  <c r="C200" i="6"/>
  <c r="B200" i="6"/>
  <c r="E199" i="6"/>
  <c r="D199" i="6"/>
  <c r="G199" i="6" s="1"/>
  <c r="C199" i="6"/>
  <c r="B199" i="6"/>
  <c r="E198" i="6"/>
  <c r="D198" i="6"/>
  <c r="G198" i="6" s="1"/>
  <c r="C198" i="6"/>
  <c r="B198" i="6"/>
  <c r="E197" i="6"/>
  <c r="D197" i="6"/>
  <c r="G197" i="6" s="1"/>
  <c r="C197" i="6"/>
  <c r="B197" i="6"/>
  <c r="E196" i="6"/>
  <c r="D196" i="6"/>
  <c r="G196" i="6" s="1"/>
  <c r="C196" i="6"/>
  <c r="B196" i="6"/>
  <c r="E195" i="6"/>
  <c r="D195" i="6"/>
  <c r="G195" i="6" s="1"/>
  <c r="K195" i="6" s="1"/>
  <c r="C195" i="6"/>
  <c r="B195" i="6"/>
  <c r="E194" i="6"/>
  <c r="D194" i="6"/>
  <c r="G194" i="6" s="1"/>
  <c r="C194" i="6"/>
  <c r="B194" i="6"/>
  <c r="E193" i="6"/>
  <c r="D193" i="6"/>
  <c r="G193" i="6" s="1"/>
  <c r="C193" i="6"/>
  <c r="B193" i="6"/>
  <c r="E192" i="6"/>
  <c r="D192" i="6"/>
  <c r="G192" i="6" s="1"/>
  <c r="C192" i="6"/>
  <c r="B192" i="6"/>
  <c r="E191" i="6"/>
  <c r="D191" i="6"/>
  <c r="G191" i="6" s="1"/>
  <c r="C191" i="6"/>
  <c r="B191" i="6"/>
  <c r="E190" i="6"/>
  <c r="D190" i="6"/>
  <c r="G190" i="6" s="1"/>
  <c r="C190" i="6"/>
  <c r="B190" i="6"/>
  <c r="E189" i="6"/>
  <c r="D189" i="6"/>
  <c r="G189" i="6" s="1"/>
  <c r="C189" i="6"/>
  <c r="B189" i="6"/>
  <c r="E188" i="6"/>
  <c r="D188" i="6"/>
  <c r="G188" i="6" s="1"/>
  <c r="C188" i="6"/>
  <c r="B188" i="6"/>
  <c r="E187" i="6"/>
  <c r="D187" i="6"/>
  <c r="G187" i="6" s="1"/>
  <c r="K187" i="6" s="1"/>
  <c r="C187" i="6"/>
  <c r="B187" i="6"/>
  <c r="E186" i="6"/>
  <c r="D186" i="6"/>
  <c r="G186" i="6" s="1"/>
  <c r="C186" i="6"/>
  <c r="B186" i="6"/>
  <c r="E185" i="6"/>
  <c r="D185" i="6"/>
  <c r="G185" i="6" s="1"/>
  <c r="C185" i="6"/>
  <c r="B185" i="6"/>
  <c r="E184" i="6"/>
  <c r="D184" i="6"/>
  <c r="G184" i="6" s="1"/>
  <c r="C184" i="6"/>
  <c r="B184" i="6"/>
  <c r="E183" i="6"/>
  <c r="D183" i="6"/>
  <c r="G183" i="6" s="1"/>
  <c r="C183" i="6"/>
  <c r="B183" i="6"/>
  <c r="E182" i="6"/>
  <c r="D182" i="6"/>
  <c r="G182" i="6" s="1"/>
  <c r="C182" i="6"/>
  <c r="B182" i="6"/>
  <c r="E181" i="6"/>
  <c r="D181" i="6"/>
  <c r="G181" i="6" s="1"/>
  <c r="C181" i="6"/>
  <c r="B181" i="6"/>
  <c r="E180" i="6"/>
  <c r="D180" i="6"/>
  <c r="G180" i="6" s="1"/>
  <c r="C180" i="6"/>
  <c r="B180" i="6"/>
  <c r="E179" i="6"/>
  <c r="D179" i="6"/>
  <c r="G179" i="6" s="1"/>
  <c r="K179" i="6" s="1"/>
  <c r="C179" i="6"/>
  <c r="B179" i="6"/>
  <c r="E178" i="6"/>
  <c r="D178" i="6"/>
  <c r="G178" i="6" s="1"/>
  <c r="C178" i="6"/>
  <c r="B178" i="6"/>
  <c r="E177" i="6"/>
  <c r="D177" i="6"/>
  <c r="G177" i="6" s="1"/>
  <c r="C177" i="6"/>
  <c r="B177" i="6"/>
  <c r="E176" i="6"/>
  <c r="D176" i="6"/>
  <c r="G176" i="6" s="1"/>
  <c r="C176" i="6"/>
  <c r="B176" i="6"/>
  <c r="E175" i="6"/>
  <c r="D175" i="6"/>
  <c r="G175" i="6" s="1"/>
  <c r="C175" i="6"/>
  <c r="B175" i="6"/>
  <c r="E174" i="6"/>
  <c r="D174" i="6"/>
  <c r="G174" i="6" s="1"/>
  <c r="C174" i="6"/>
  <c r="B174" i="6"/>
  <c r="E173" i="6"/>
  <c r="D173" i="6"/>
  <c r="G173" i="6" s="1"/>
  <c r="C173" i="6"/>
  <c r="B173" i="6"/>
  <c r="E172" i="6"/>
  <c r="D172" i="6"/>
  <c r="G172" i="6" s="1"/>
  <c r="C172" i="6"/>
  <c r="B172" i="6"/>
  <c r="E171" i="6"/>
  <c r="D171" i="6"/>
  <c r="G171" i="6" s="1"/>
  <c r="K171" i="6" s="1"/>
  <c r="C171" i="6"/>
  <c r="B171" i="6"/>
  <c r="E170" i="6"/>
  <c r="D170" i="6"/>
  <c r="G170" i="6" s="1"/>
  <c r="C170" i="6"/>
  <c r="B170" i="6"/>
  <c r="E169" i="6"/>
  <c r="D169" i="6"/>
  <c r="G169" i="6" s="1"/>
  <c r="C169" i="6"/>
  <c r="B169" i="6"/>
  <c r="E168" i="6"/>
  <c r="D168" i="6"/>
  <c r="G168" i="6" s="1"/>
  <c r="C168" i="6"/>
  <c r="B168" i="6"/>
  <c r="E167" i="6"/>
  <c r="D167" i="6"/>
  <c r="G167" i="6" s="1"/>
  <c r="C167" i="6"/>
  <c r="B167" i="6"/>
  <c r="E166" i="6"/>
  <c r="D166" i="6"/>
  <c r="G166" i="6" s="1"/>
  <c r="C166" i="6"/>
  <c r="B166" i="6"/>
  <c r="E165" i="6"/>
  <c r="D165" i="6"/>
  <c r="G165" i="6" s="1"/>
  <c r="C165" i="6"/>
  <c r="B165" i="6"/>
  <c r="E164" i="6"/>
  <c r="D164" i="6"/>
  <c r="G164" i="6" s="1"/>
  <c r="C164" i="6"/>
  <c r="B164" i="6"/>
  <c r="E163" i="6"/>
  <c r="D163" i="6"/>
  <c r="G163" i="6" s="1"/>
  <c r="K163" i="6" s="1"/>
  <c r="C163" i="6"/>
  <c r="B163" i="6"/>
  <c r="E162" i="6"/>
  <c r="D162" i="6"/>
  <c r="G162" i="6" s="1"/>
  <c r="C162" i="6"/>
  <c r="B162" i="6"/>
  <c r="E161" i="6"/>
  <c r="D161" i="6"/>
  <c r="G161" i="6" s="1"/>
  <c r="C161" i="6"/>
  <c r="B161" i="6"/>
  <c r="E160" i="6"/>
  <c r="D160" i="6"/>
  <c r="G160" i="6" s="1"/>
  <c r="C160" i="6"/>
  <c r="B160" i="6"/>
  <c r="E159" i="6"/>
  <c r="D159" i="6"/>
  <c r="G159" i="6" s="1"/>
  <c r="C159" i="6"/>
  <c r="B159" i="6"/>
  <c r="E158" i="6"/>
  <c r="D158" i="6"/>
  <c r="G158" i="6" s="1"/>
  <c r="C158" i="6"/>
  <c r="B158" i="6"/>
  <c r="E157" i="6"/>
  <c r="D157" i="6"/>
  <c r="G157" i="6" s="1"/>
  <c r="K157" i="6" s="1"/>
  <c r="C157" i="6"/>
  <c r="B157" i="6"/>
  <c r="E156" i="6"/>
  <c r="D156" i="6"/>
  <c r="G156" i="6" s="1"/>
  <c r="C156" i="6"/>
  <c r="B156" i="6"/>
  <c r="E155" i="6"/>
  <c r="D155" i="6"/>
  <c r="G155" i="6" s="1"/>
  <c r="C155" i="6"/>
  <c r="B155" i="6"/>
  <c r="E154" i="6"/>
  <c r="D154" i="6"/>
  <c r="G154" i="6" s="1"/>
  <c r="C154" i="6"/>
  <c r="B154" i="6"/>
  <c r="E153" i="6"/>
  <c r="D153" i="6"/>
  <c r="G153" i="6" s="1"/>
  <c r="K153" i="6" s="1"/>
  <c r="C153" i="6"/>
  <c r="B153" i="6"/>
  <c r="E152" i="6"/>
  <c r="D152" i="6"/>
  <c r="G152" i="6" s="1"/>
  <c r="C152" i="6"/>
  <c r="B152" i="6"/>
  <c r="E151" i="6"/>
  <c r="D151" i="6"/>
  <c r="G151" i="6" s="1"/>
  <c r="C151" i="6"/>
  <c r="B151" i="6"/>
  <c r="E150" i="6"/>
  <c r="D150" i="6"/>
  <c r="G150" i="6" s="1"/>
  <c r="C150" i="6"/>
  <c r="B150" i="6"/>
  <c r="E149" i="6"/>
  <c r="D149" i="6"/>
  <c r="G149" i="6" s="1"/>
  <c r="K149" i="6" s="1"/>
  <c r="C149" i="6"/>
  <c r="B149" i="6"/>
  <c r="E148" i="6"/>
  <c r="D148" i="6"/>
  <c r="G148" i="6" s="1"/>
  <c r="C148" i="6"/>
  <c r="B148" i="6"/>
  <c r="E147" i="6"/>
  <c r="D147" i="6"/>
  <c r="G147" i="6" s="1"/>
  <c r="C147" i="6"/>
  <c r="B147" i="6"/>
  <c r="E146" i="6"/>
  <c r="D146" i="6"/>
  <c r="G146" i="6" s="1"/>
  <c r="C146" i="6"/>
  <c r="B146" i="6"/>
  <c r="E145" i="6"/>
  <c r="D145" i="6"/>
  <c r="G145" i="6" s="1"/>
  <c r="K145" i="6" s="1"/>
  <c r="C145" i="6"/>
  <c r="B145" i="6"/>
  <c r="E144" i="6"/>
  <c r="D144" i="6"/>
  <c r="G144" i="6" s="1"/>
  <c r="C144" i="6"/>
  <c r="B144" i="6"/>
  <c r="E143" i="6"/>
  <c r="D143" i="6"/>
  <c r="G143" i="6" s="1"/>
  <c r="C143" i="6"/>
  <c r="B143" i="6"/>
  <c r="E142" i="6"/>
  <c r="D142" i="6"/>
  <c r="G142" i="6" s="1"/>
  <c r="C142" i="6"/>
  <c r="B142" i="6"/>
  <c r="E141" i="6"/>
  <c r="D141" i="6"/>
  <c r="G141" i="6" s="1"/>
  <c r="K141" i="6" s="1"/>
  <c r="C141" i="6"/>
  <c r="B141" i="6"/>
  <c r="E140" i="6"/>
  <c r="D140" i="6"/>
  <c r="G140" i="6" s="1"/>
  <c r="C140" i="6"/>
  <c r="B140" i="6"/>
  <c r="E139" i="6"/>
  <c r="D139" i="6"/>
  <c r="G139" i="6" s="1"/>
  <c r="C139" i="6"/>
  <c r="B139" i="6"/>
  <c r="E138" i="6"/>
  <c r="D138" i="6"/>
  <c r="G138" i="6" s="1"/>
  <c r="C138" i="6"/>
  <c r="B138" i="6"/>
  <c r="E137" i="6"/>
  <c r="D137" i="6"/>
  <c r="G137" i="6" s="1"/>
  <c r="K137" i="6" s="1"/>
  <c r="C137" i="6"/>
  <c r="B137" i="6"/>
  <c r="E136" i="6"/>
  <c r="D136" i="6"/>
  <c r="G136" i="6" s="1"/>
  <c r="C136" i="6"/>
  <c r="B136" i="6"/>
  <c r="E135" i="6"/>
  <c r="D135" i="6"/>
  <c r="G135" i="6" s="1"/>
  <c r="C135" i="6"/>
  <c r="B135" i="6"/>
  <c r="E134" i="6"/>
  <c r="D134" i="6"/>
  <c r="G134" i="6" s="1"/>
  <c r="C134" i="6"/>
  <c r="B134" i="6"/>
  <c r="E133" i="6"/>
  <c r="D133" i="6"/>
  <c r="G133" i="6" s="1"/>
  <c r="K133" i="6" s="1"/>
  <c r="C133" i="6"/>
  <c r="B133" i="6"/>
  <c r="E132" i="6"/>
  <c r="D132" i="6"/>
  <c r="G132" i="6" s="1"/>
  <c r="C132" i="6"/>
  <c r="B132" i="6"/>
  <c r="E131" i="6"/>
  <c r="D131" i="6"/>
  <c r="G131" i="6" s="1"/>
  <c r="C131" i="6"/>
  <c r="B131" i="6"/>
  <c r="E130" i="6"/>
  <c r="D130" i="6"/>
  <c r="G130" i="6" s="1"/>
  <c r="C130" i="6"/>
  <c r="B130" i="6"/>
  <c r="E129" i="6"/>
  <c r="D129" i="6"/>
  <c r="G129" i="6" s="1"/>
  <c r="K129" i="6" s="1"/>
  <c r="C129" i="6"/>
  <c r="B129" i="6"/>
  <c r="E128" i="6"/>
  <c r="D128" i="6"/>
  <c r="G128" i="6" s="1"/>
  <c r="C128" i="6"/>
  <c r="B128" i="6"/>
  <c r="E127" i="6"/>
  <c r="D127" i="6"/>
  <c r="G127" i="6" s="1"/>
  <c r="C127" i="6"/>
  <c r="B127" i="6"/>
  <c r="E126" i="6"/>
  <c r="D126" i="6"/>
  <c r="G126" i="6" s="1"/>
  <c r="C126" i="6"/>
  <c r="B126" i="6"/>
  <c r="E125" i="6"/>
  <c r="D125" i="6"/>
  <c r="G125" i="6" s="1"/>
  <c r="K125" i="6" s="1"/>
  <c r="C125" i="6"/>
  <c r="B125" i="6"/>
  <c r="E124" i="6"/>
  <c r="D124" i="6"/>
  <c r="G124" i="6" s="1"/>
  <c r="C124" i="6"/>
  <c r="B124" i="6"/>
  <c r="E123" i="6"/>
  <c r="D123" i="6"/>
  <c r="G123" i="6" s="1"/>
  <c r="C123" i="6"/>
  <c r="B123" i="6"/>
  <c r="E122" i="6"/>
  <c r="D122" i="6"/>
  <c r="G122" i="6" s="1"/>
  <c r="C122" i="6"/>
  <c r="B122" i="6"/>
  <c r="E121" i="6"/>
  <c r="D121" i="6"/>
  <c r="G121" i="6" s="1"/>
  <c r="K121" i="6" s="1"/>
  <c r="C121" i="6"/>
  <c r="B121" i="6"/>
  <c r="E120" i="6"/>
  <c r="D120" i="6"/>
  <c r="G120" i="6" s="1"/>
  <c r="C120" i="6"/>
  <c r="B120" i="6"/>
  <c r="E119" i="6"/>
  <c r="D119" i="6"/>
  <c r="G119" i="6" s="1"/>
  <c r="C119" i="6"/>
  <c r="B119" i="6"/>
  <c r="E118" i="6"/>
  <c r="D118" i="6"/>
  <c r="G118" i="6" s="1"/>
  <c r="K118" i="6" s="1"/>
  <c r="C118" i="6"/>
  <c r="B118" i="6"/>
  <c r="E117" i="6"/>
  <c r="D117" i="6"/>
  <c r="G117" i="6" s="1"/>
  <c r="K117" i="6" s="1"/>
  <c r="C117" i="6"/>
  <c r="B117" i="6"/>
  <c r="E116" i="6"/>
  <c r="D116" i="6"/>
  <c r="G116" i="6" s="1"/>
  <c r="C116" i="6"/>
  <c r="B116" i="6"/>
  <c r="E115" i="6"/>
  <c r="D115" i="6"/>
  <c r="G115" i="6" s="1"/>
  <c r="K115" i="6" s="1"/>
  <c r="C115" i="6"/>
  <c r="B115" i="6"/>
  <c r="E114" i="6"/>
  <c r="D114" i="6"/>
  <c r="G114" i="6" s="1"/>
  <c r="K114" i="6" s="1"/>
  <c r="C114" i="6"/>
  <c r="B114" i="6"/>
  <c r="E113" i="6"/>
  <c r="D113" i="6"/>
  <c r="G113" i="6" s="1"/>
  <c r="C113" i="6"/>
  <c r="B113" i="6"/>
  <c r="E112" i="6"/>
  <c r="D112" i="6"/>
  <c r="G112" i="6" s="1"/>
  <c r="C112" i="6"/>
  <c r="B112" i="6"/>
  <c r="E111" i="6"/>
  <c r="D111" i="6"/>
  <c r="G111" i="6" s="1"/>
  <c r="C111" i="6"/>
  <c r="B111" i="6"/>
  <c r="E110" i="6"/>
  <c r="D110" i="6"/>
  <c r="G110" i="6" s="1"/>
  <c r="K110" i="6" s="1"/>
  <c r="C110" i="6"/>
  <c r="B110" i="6"/>
  <c r="E109" i="6"/>
  <c r="D109" i="6"/>
  <c r="G109" i="6" s="1"/>
  <c r="C109" i="6"/>
  <c r="B109" i="6"/>
  <c r="E108" i="6"/>
  <c r="D108" i="6"/>
  <c r="G108" i="6" s="1"/>
  <c r="C108" i="6"/>
  <c r="B108" i="6"/>
  <c r="E107" i="6"/>
  <c r="D107" i="6"/>
  <c r="G107" i="6" s="1"/>
  <c r="C107" i="6"/>
  <c r="B107" i="6"/>
  <c r="E106" i="6"/>
  <c r="D106" i="6"/>
  <c r="G106" i="6" s="1"/>
  <c r="K106" i="6" s="1"/>
  <c r="C106" i="6"/>
  <c r="B106" i="6"/>
  <c r="E105" i="6"/>
  <c r="D105" i="6"/>
  <c r="G105" i="6" s="1"/>
  <c r="C105" i="6"/>
  <c r="B105" i="6"/>
  <c r="E104" i="6"/>
  <c r="D104" i="6"/>
  <c r="G104" i="6" s="1"/>
  <c r="C104" i="6"/>
  <c r="B104" i="6"/>
  <c r="E103" i="6"/>
  <c r="D103" i="6"/>
  <c r="G103" i="6" s="1"/>
  <c r="C103" i="6"/>
  <c r="B103" i="6"/>
  <c r="E102" i="6"/>
  <c r="D102" i="6"/>
  <c r="G102" i="6" s="1"/>
  <c r="K102" i="6" s="1"/>
  <c r="C102" i="6"/>
  <c r="B102" i="6"/>
  <c r="E101" i="6"/>
  <c r="D101" i="6"/>
  <c r="G101" i="6" s="1"/>
  <c r="C101" i="6"/>
  <c r="B101" i="6"/>
  <c r="E100" i="6"/>
  <c r="D100" i="6"/>
  <c r="G100" i="6" s="1"/>
  <c r="C100" i="6"/>
  <c r="B100" i="6"/>
  <c r="E99" i="6"/>
  <c r="D99" i="6"/>
  <c r="G99" i="6" s="1"/>
  <c r="C99" i="6"/>
  <c r="B99" i="6"/>
  <c r="E98" i="6"/>
  <c r="D98" i="6"/>
  <c r="G98" i="6" s="1"/>
  <c r="K98" i="6" s="1"/>
  <c r="C98" i="6"/>
  <c r="B98" i="6"/>
  <c r="E97" i="6"/>
  <c r="D97" i="6"/>
  <c r="G97" i="6" s="1"/>
  <c r="C97" i="6"/>
  <c r="B97" i="6"/>
  <c r="E96" i="6"/>
  <c r="D96" i="6"/>
  <c r="G96" i="6" s="1"/>
  <c r="C96" i="6"/>
  <c r="B96" i="6"/>
  <c r="E95" i="6"/>
  <c r="D95" i="6"/>
  <c r="G95" i="6" s="1"/>
  <c r="C95" i="6"/>
  <c r="B95" i="6"/>
  <c r="E94" i="6"/>
  <c r="D94" i="6"/>
  <c r="G94" i="6" s="1"/>
  <c r="K94" i="6" s="1"/>
  <c r="C94" i="6"/>
  <c r="B94" i="6"/>
  <c r="E93" i="6"/>
  <c r="D93" i="6"/>
  <c r="G93" i="6" s="1"/>
  <c r="C93" i="6"/>
  <c r="B93" i="6"/>
  <c r="E92" i="6"/>
  <c r="D92" i="6"/>
  <c r="G92" i="6" s="1"/>
  <c r="C92" i="6"/>
  <c r="B92" i="6"/>
  <c r="E91" i="6"/>
  <c r="D91" i="6"/>
  <c r="G91" i="6" s="1"/>
  <c r="C91" i="6"/>
  <c r="B91" i="6"/>
  <c r="E90" i="6"/>
  <c r="D90" i="6"/>
  <c r="G90" i="6" s="1"/>
  <c r="K90" i="6" s="1"/>
  <c r="C90" i="6"/>
  <c r="B90" i="6"/>
  <c r="E89" i="6"/>
  <c r="D89" i="6"/>
  <c r="G89" i="6" s="1"/>
  <c r="C89" i="6"/>
  <c r="B89" i="6"/>
  <c r="E88" i="6"/>
  <c r="D88" i="6"/>
  <c r="G88" i="6" s="1"/>
  <c r="C88" i="6"/>
  <c r="B88" i="6"/>
  <c r="E87" i="6"/>
  <c r="D87" i="6"/>
  <c r="G87" i="6" s="1"/>
  <c r="C87" i="6"/>
  <c r="B87" i="6"/>
  <c r="E86" i="6"/>
  <c r="D86" i="6"/>
  <c r="G86" i="6" s="1"/>
  <c r="K86" i="6" s="1"/>
  <c r="C86" i="6"/>
  <c r="B86" i="6"/>
  <c r="E85" i="6"/>
  <c r="D85" i="6"/>
  <c r="G85" i="6" s="1"/>
  <c r="C85" i="6"/>
  <c r="B85" i="6"/>
  <c r="E84" i="6"/>
  <c r="D84" i="6"/>
  <c r="G84" i="6" s="1"/>
  <c r="C84" i="6"/>
  <c r="B84" i="6"/>
  <c r="E83" i="6"/>
  <c r="D83" i="6"/>
  <c r="G83" i="6" s="1"/>
  <c r="C83" i="6"/>
  <c r="B83" i="6"/>
  <c r="E82" i="6"/>
  <c r="D82" i="6"/>
  <c r="G82" i="6" s="1"/>
  <c r="K82" i="6" s="1"/>
  <c r="C82" i="6"/>
  <c r="B82" i="6"/>
  <c r="E81" i="6"/>
  <c r="D81" i="6"/>
  <c r="G81" i="6" s="1"/>
  <c r="C81" i="6"/>
  <c r="B81" i="6"/>
  <c r="E80" i="6"/>
  <c r="D80" i="6"/>
  <c r="G80" i="6" s="1"/>
  <c r="K80" i="6" s="1"/>
  <c r="C80" i="6"/>
  <c r="B80" i="6"/>
  <c r="E79" i="6"/>
  <c r="D79" i="6"/>
  <c r="G79" i="6" s="1"/>
  <c r="C79" i="6"/>
  <c r="B79" i="6"/>
  <c r="E78" i="6"/>
  <c r="D78" i="6"/>
  <c r="G78" i="6" s="1"/>
  <c r="K78" i="6" s="1"/>
  <c r="C78" i="6"/>
  <c r="B78" i="6"/>
  <c r="E77" i="6"/>
  <c r="D77" i="6"/>
  <c r="G77" i="6" s="1"/>
  <c r="C77" i="6"/>
  <c r="B77" i="6"/>
  <c r="E76" i="6"/>
  <c r="D76" i="6"/>
  <c r="G76" i="6" s="1"/>
  <c r="C76" i="6"/>
  <c r="B76" i="6"/>
  <c r="E75" i="6"/>
  <c r="D75" i="6"/>
  <c r="G75" i="6" s="1"/>
  <c r="C75" i="6"/>
  <c r="B75" i="6"/>
  <c r="E74" i="6"/>
  <c r="D74" i="6"/>
  <c r="G74" i="6" s="1"/>
  <c r="K74" i="6" s="1"/>
  <c r="C74" i="6"/>
  <c r="B74" i="6"/>
  <c r="E73" i="6"/>
  <c r="D73" i="6"/>
  <c r="G73" i="6" s="1"/>
  <c r="C73" i="6"/>
  <c r="B73" i="6"/>
  <c r="E72" i="6"/>
  <c r="D72" i="6"/>
  <c r="G72" i="6" s="1"/>
  <c r="K72" i="6" s="1"/>
  <c r="C72" i="6"/>
  <c r="B72" i="6"/>
  <c r="E71" i="6"/>
  <c r="D71" i="6"/>
  <c r="G71" i="6" s="1"/>
  <c r="C71" i="6"/>
  <c r="B71" i="6"/>
  <c r="E70" i="6"/>
  <c r="D70" i="6"/>
  <c r="G70" i="6" s="1"/>
  <c r="K70" i="6" s="1"/>
  <c r="C70" i="6"/>
  <c r="B70" i="6"/>
  <c r="E69" i="6"/>
  <c r="D69" i="6"/>
  <c r="G69" i="6" s="1"/>
  <c r="C69" i="6"/>
  <c r="B69" i="6"/>
  <c r="E68" i="6"/>
  <c r="D68" i="6"/>
  <c r="G68" i="6" s="1"/>
  <c r="C68" i="6"/>
  <c r="B68" i="6"/>
  <c r="E67" i="6"/>
  <c r="D67" i="6"/>
  <c r="G67" i="6" s="1"/>
  <c r="C67" i="6"/>
  <c r="B67" i="6"/>
  <c r="E66" i="6"/>
  <c r="D66" i="6"/>
  <c r="G66" i="6" s="1"/>
  <c r="C66" i="6"/>
  <c r="B66" i="6"/>
  <c r="E65" i="6"/>
  <c r="D65" i="6"/>
  <c r="G65" i="6" s="1"/>
  <c r="C65" i="6"/>
  <c r="B65" i="6"/>
  <c r="E64" i="6"/>
  <c r="D64" i="6"/>
  <c r="G64" i="6" s="1"/>
  <c r="C64" i="6"/>
  <c r="B64" i="6"/>
  <c r="E63" i="6"/>
  <c r="D63" i="6"/>
  <c r="G63" i="6" s="1"/>
  <c r="C63" i="6"/>
  <c r="B63" i="6"/>
  <c r="E62" i="6"/>
  <c r="D62" i="6"/>
  <c r="G62" i="6" s="1"/>
  <c r="C62" i="6"/>
  <c r="B62" i="6"/>
  <c r="E61" i="6"/>
  <c r="D61" i="6"/>
  <c r="G61" i="6" s="1"/>
  <c r="K61" i="6" s="1"/>
  <c r="C61" i="6"/>
  <c r="B61" i="6"/>
  <c r="E60" i="6"/>
  <c r="D60" i="6"/>
  <c r="G60" i="6" s="1"/>
  <c r="K60" i="6" s="1"/>
  <c r="C60" i="6"/>
  <c r="B60" i="6"/>
  <c r="E59" i="6"/>
  <c r="D59" i="6"/>
  <c r="G59" i="6" s="1"/>
  <c r="C59" i="6"/>
  <c r="B59" i="6"/>
  <c r="E58" i="6"/>
  <c r="D58" i="6"/>
  <c r="G58" i="6" s="1"/>
  <c r="K58" i="6" s="1"/>
  <c r="C58" i="6"/>
  <c r="B58" i="6"/>
  <c r="E57" i="6"/>
  <c r="D57" i="6"/>
  <c r="G57" i="6" s="1"/>
  <c r="C57" i="6"/>
  <c r="B57" i="6"/>
  <c r="E56" i="6"/>
  <c r="D56" i="6"/>
  <c r="G56" i="6" s="1"/>
  <c r="C56" i="6"/>
  <c r="B56" i="6"/>
  <c r="E55" i="6"/>
  <c r="D55" i="6"/>
  <c r="G55" i="6" s="1"/>
  <c r="K55" i="6" s="1"/>
  <c r="C55" i="6"/>
  <c r="B55" i="6"/>
  <c r="E54" i="6"/>
  <c r="D54" i="6"/>
  <c r="G54" i="6" s="1"/>
  <c r="C54" i="6"/>
  <c r="B54" i="6"/>
  <c r="E53" i="6"/>
  <c r="D53" i="6"/>
  <c r="G53" i="6" s="1"/>
  <c r="K53" i="6" s="1"/>
  <c r="C53" i="6"/>
  <c r="B53" i="6"/>
  <c r="E52" i="6"/>
  <c r="D52" i="6"/>
  <c r="G52" i="6" s="1"/>
  <c r="C52" i="6"/>
  <c r="B52" i="6"/>
  <c r="E51" i="6"/>
  <c r="D51" i="6"/>
  <c r="G51" i="6" s="1"/>
  <c r="K51" i="6" s="1"/>
  <c r="C51" i="6"/>
  <c r="B51" i="6"/>
  <c r="E50" i="6"/>
  <c r="D50" i="6"/>
  <c r="G50" i="6" s="1"/>
  <c r="C50" i="6"/>
  <c r="B50" i="6"/>
  <c r="E49" i="6"/>
  <c r="D49" i="6"/>
  <c r="G49" i="6" s="1"/>
  <c r="K49" i="6" s="1"/>
  <c r="C49" i="6"/>
  <c r="B49" i="6"/>
  <c r="E48" i="6"/>
  <c r="D48" i="6"/>
  <c r="G48" i="6" s="1"/>
  <c r="C48" i="6"/>
  <c r="B48" i="6"/>
  <c r="E47" i="6"/>
  <c r="D47" i="6"/>
  <c r="G47" i="6" s="1"/>
  <c r="K47" i="6" s="1"/>
  <c r="C47" i="6"/>
  <c r="B47" i="6"/>
  <c r="E46" i="6"/>
  <c r="D46" i="6"/>
  <c r="G46" i="6" s="1"/>
  <c r="C46" i="6"/>
  <c r="B46" i="6"/>
  <c r="E45" i="6"/>
  <c r="D45" i="6"/>
  <c r="G45" i="6" s="1"/>
  <c r="C45" i="6"/>
  <c r="B45" i="6"/>
  <c r="E44" i="6"/>
  <c r="D44" i="6"/>
  <c r="G44" i="6" s="1"/>
  <c r="K44" i="6" s="1"/>
  <c r="C44" i="6"/>
  <c r="B44" i="6"/>
  <c r="E43" i="6"/>
  <c r="D43" i="6"/>
  <c r="G43" i="6" s="1"/>
  <c r="C43" i="6"/>
  <c r="B43" i="6"/>
  <c r="E42" i="6"/>
  <c r="D42" i="6"/>
  <c r="G42" i="6" s="1"/>
  <c r="K42" i="6" s="1"/>
  <c r="C42" i="6"/>
  <c r="B42" i="6"/>
  <c r="E41" i="6"/>
  <c r="D41" i="6"/>
  <c r="G41" i="6" s="1"/>
  <c r="C41" i="6"/>
  <c r="B41" i="6"/>
  <c r="E40" i="6"/>
  <c r="D40" i="6"/>
  <c r="G40" i="6" s="1"/>
  <c r="C40" i="6"/>
  <c r="B40" i="6"/>
  <c r="E39" i="6"/>
  <c r="D39" i="6"/>
  <c r="G39" i="6" s="1"/>
  <c r="K39" i="6" s="1"/>
  <c r="C39" i="6"/>
  <c r="B39" i="6"/>
  <c r="E38" i="6"/>
  <c r="D38" i="6"/>
  <c r="G38" i="6" s="1"/>
  <c r="C38" i="6"/>
  <c r="B38" i="6"/>
  <c r="E37" i="6"/>
  <c r="D37" i="6"/>
  <c r="G37" i="6" s="1"/>
  <c r="K37" i="6" s="1"/>
  <c r="C37" i="6"/>
  <c r="B37" i="6"/>
  <c r="E36" i="6"/>
  <c r="D36" i="6"/>
  <c r="G36" i="6" s="1"/>
  <c r="C36" i="6"/>
  <c r="B36" i="6"/>
  <c r="E35" i="6"/>
  <c r="D35" i="6"/>
  <c r="G35" i="6" s="1"/>
  <c r="K35" i="6" s="1"/>
  <c r="C35" i="6"/>
  <c r="B35" i="6"/>
  <c r="E34" i="6"/>
  <c r="D34" i="6"/>
  <c r="G34" i="6" s="1"/>
  <c r="C34" i="6"/>
  <c r="B34" i="6"/>
  <c r="E33" i="6"/>
  <c r="D33" i="6"/>
  <c r="G33" i="6" s="1"/>
  <c r="K33" i="6" s="1"/>
  <c r="C33" i="6"/>
  <c r="B33" i="6"/>
  <c r="E32" i="6"/>
  <c r="D32" i="6"/>
  <c r="G32" i="6" s="1"/>
  <c r="C32" i="6"/>
  <c r="B32" i="6"/>
  <c r="E31" i="6"/>
  <c r="D31" i="6"/>
  <c r="G31" i="6" s="1"/>
  <c r="K31" i="6" s="1"/>
  <c r="C31" i="6"/>
  <c r="B31" i="6"/>
  <c r="E30" i="6"/>
  <c r="D30" i="6"/>
  <c r="G30" i="6" s="1"/>
  <c r="C30" i="6"/>
  <c r="B30" i="6"/>
  <c r="E29" i="6"/>
  <c r="D29" i="6"/>
  <c r="G29" i="6" s="1"/>
  <c r="C29" i="6"/>
  <c r="B29" i="6"/>
  <c r="E28" i="6"/>
  <c r="D28" i="6"/>
  <c r="G28" i="6" s="1"/>
  <c r="K28" i="6" s="1"/>
  <c r="C28" i="6"/>
  <c r="B28" i="6"/>
  <c r="E27" i="6"/>
  <c r="D27" i="6"/>
  <c r="G27" i="6" s="1"/>
  <c r="C27" i="6"/>
  <c r="B27" i="6"/>
  <c r="E26" i="6"/>
  <c r="D26" i="6"/>
  <c r="G26" i="6" s="1"/>
  <c r="C26" i="6"/>
  <c r="B26" i="6"/>
  <c r="E25" i="6"/>
  <c r="D25" i="6"/>
  <c r="G25" i="6" s="1"/>
  <c r="C25" i="6"/>
  <c r="B25" i="6"/>
  <c r="E24" i="6"/>
  <c r="D24" i="6"/>
  <c r="G24" i="6" s="1"/>
  <c r="K24" i="6" s="1"/>
  <c r="C24" i="6"/>
  <c r="B24" i="6"/>
  <c r="E23" i="6"/>
  <c r="D23" i="6"/>
  <c r="G23" i="6" s="1"/>
  <c r="C23" i="6"/>
  <c r="B23" i="6"/>
  <c r="E22" i="6"/>
  <c r="D22" i="6"/>
  <c r="G22" i="6" s="1"/>
  <c r="K22" i="6" s="1"/>
  <c r="C22" i="6"/>
  <c r="B22" i="6"/>
  <c r="E21" i="6"/>
  <c r="D21" i="6"/>
  <c r="G21" i="6" s="1"/>
  <c r="C21" i="6"/>
  <c r="B21" i="6"/>
  <c r="E20" i="6"/>
  <c r="D20" i="6"/>
  <c r="G20" i="6" s="1"/>
  <c r="K20" i="6" s="1"/>
  <c r="C20" i="6"/>
  <c r="B20" i="6"/>
  <c r="E19" i="6"/>
  <c r="D19" i="6"/>
  <c r="G19" i="6" s="1"/>
  <c r="C19" i="6"/>
  <c r="B19" i="6"/>
  <c r="E18" i="6"/>
  <c r="D18" i="6"/>
  <c r="G18" i="6" s="1"/>
  <c r="K18" i="6" s="1"/>
  <c r="C18" i="6"/>
  <c r="B18" i="6"/>
  <c r="E17" i="6"/>
  <c r="D17" i="6"/>
  <c r="G17" i="6" s="1"/>
  <c r="C17" i="6"/>
  <c r="B17" i="6"/>
  <c r="E16" i="6"/>
  <c r="D16" i="6"/>
  <c r="G16" i="6" s="1"/>
  <c r="K16" i="6" s="1"/>
  <c r="C16" i="6"/>
  <c r="B16" i="6"/>
  <c r="E15" i="6"/>
  <c r="D15" i="6"/>
  <c r="G15" i="6" s="1"/>
  <c r="C15" i="6"/>
  <c r="B15" i="6"/>
  <c r="E14" i="6"/>
  <c r="D14" i="6"/>
  <c r="G14" i="6" s="1"/>
  <c r="K14" i="6" s="1"/>
  <c r="C14" i="6"/>
  <c r="B14" i="6"/>
  <c r="E13" i="6"/>
  <c r="D13" i="6"/>
  <c r="G13" i="6" s="1"/>
  <c r="C13" i="6"/>
  <c r="B13" i="6"/>
  <c r="E12" i="6"/>
  <c r="D12" i="6"/>
  <c r="G12" i="6" s="1"/>
  <c r="C12" i="6"/>
  <c r="B12" i="6"/>
  <c r="E11" i="6"/>
  <c r="D11" i="6"/>
  <c r="G11" i="6" s="1"/>
  <c r="K11" i="6" s="1"/>
  <c r="C11" i="6"/>
  <c r="B11" i="6"/>
  <c r="E10" i="6"/>
  <c r="D10" i="6"/>
  <c r="G10" i="6" s="1"/>
  <c r="K10" i="6" s="1"/>
  <c r="C10" i="6"/>
  <c r="B10" i="6"/>
  <c r="E9" i="6"/>
  <c r="D9" i="6"/>
  <c r="G9" i="6" s="1"/>
  <c r="C9" i="6"/>
  <c r="B9" i="6"/>
  <c r="R7" i="5"/>
  <c r="R6" i="5"/>
  <c r="F117" i="5"/>
  <c r="H117" i="5" s="1"/>
  <c r="E117" i="5"/>
  <c r="G117" i="5" s="1"/>
  <c r="F116" i="5"/>
  <c r="H116" i="5" s="1"/>
  <c r="E116" i="5"/>
  <c r="G116" i="5" s="1"/>
  <c r="F115" i="5"/>
  <c r="H115" i="5" s="1"/>
  <c r="E115" i="5"/>
  <c r="G115" i="5" s="1"/>
  <c r="F114" i="5"/>
  <c r="H114" i="5" s="1"/>
  <c r="E114" i="5"/>
  <c r="G114" i="5" s="1"/>
  <c r="F113" i="5"/>
  <c r="H113" i="5" s="1"/>
  <c r="E113" i="5"/>
  <c r="G113" i="5" s="1"/>
  <c r="F112" i="5"/>
  <c r="H112" i="5" s="1"/>
  <c r="E112" i="5"/>
  <c r="G112" i="5" s="1"/>
  <c r="F111" i="5"/>
  <c r="H111" i="5" s="1"/>
  <c r="E111" i="5"/>
  <c r="G111" i="5" s="1"/>
  <c r="F110" i="5"/>
  <c r="H110" i="5" s="1"/>
  <c r="E110" i="5"/>
  <c r="G110" i="5" s="1"/>
  <c r="F109" i="5"/>
  <c r="H109" i="5" s="1"/>
  <c r="E109" i="5"/>
  <c r="G109" i="5" s="1"/>
  <c r="F108" i="5"/>
  <c r="H108" i="5" s="1"/>
  <c r="E108" i="5"/>
  <c r="G108" i="5" s="1"/>
  <c r="F107" i="5"/>
  <c r="H107" i="5" s="1"/>
  <c r="E107" i="5"/>
  <c r="G107" i="5" s="1"/>
  <c r="F106" i="5"/>
  <c r="H106" i="5" s="1"/>
  <c r="E106" i="5"/>
  <c r="G106" i="5" s="1"/>
  <c r="F105" i="5"/>
  <c r="H105" i="5" s="1"/>
  <c r="E105" i="5"/>
  <c r="G105" i="5" s="1"/>
  <c r="F104" i="5"/>
  <c r="H104" i="5" s="1"/>
  <c r="E104" i="5"/>
  <c r="G104" i="5" s="1"/>
  <c r="F103" i="5"/>
  <c r="H103" i="5" s="1"/>
  <c r="E103" i="5"/>
  <c r="G103" i="5" s="1"/>
  <c r="F102" i="5"/>
  <c r="H102" i="5" s="1"/>
  <c r="E102" i="5"/>
  <c r="G102" i="5" s="1"/>
  <c r="F101" i="5"/>
  <c r="H101" i="5" s="1"/>
  <c r="E101" i="5"/>
  <c r="G101" i="5" s="1"/>
  <c r="F100" i="5"/>
  <c r="H100" i="5" s="1"/>
  <c r="E100" i="5"/>
  <c r="G100" i="5" s="1"/>
  <c r="F99" i="5"/>
  <c r="H99" i="5" s="1"/>
  <c r="E99" i="5"/>
  <c r="G99" i="5" s="1"/>
  <c r="F98" i="5"/>
  <c r="H98" i="5" s="1"/>
  <c r="E98" i="5"/>
  <c r="G98" i="5" s="1"/>
  <c r="F97" i="5"/>
  <c r="H97" i="5" s="1"/>
  <c r="E97" i="5"/>
  <c r="G97" i="5" s="1"/>
  <c r="F96" i="5"/>
  <c r="H96" i="5" s="1"/>
  <c r="E96" i="5"/>
  <c r="G96" i="5" s="1"/>
  <c r="F95" i="5"/>
  <c r="H95" i="5" s="1"/>
  <c r="E95" i="5"/>
  <c r="G95" i="5" s="1"/>
  <c r="F94" i="5"/>
  <c r="H94" i="5" s="1"/>
  <c r="E94" i="5"/>
  <c r="G94" i="5" s="1"/>
  <c r="F93" i="5"/>
  <c r="H93" i="5" s="1"/>
  <c r="E93" i="5"/>
  <c r="G93" i="5" s="1"/>
  <c r="F92" i="5"/>
  <c r="H92" i="5" s="1"/>
  <c r="E92" i="5"/>
  <c r="G92" i="5" s="1"/>
  <c r="F91" i="5"/>
  <c r="H91" i="5" s="1"/>
  <c r="E91" i="5"/>
  <c r="G91" i="5" s="1"/>
  <c r="F90" i="5"/>
  <c r="H90" i="5" s="1"/>
  <c r="E90" i="5"/>
  <c r="G90" i="5" s="1"/>
  <c r="F89" i="5"/>
  <c r="H89" i="5" s="1"/>
  <c r="E89" i="5"/>
  <c r="G89" i="5" s="1"/>
  <c r="F88" i="5"/>
  <c r="H88" i="5" s="1"/>
  <c r="E88" i="5"/>
  <c r="G88" i="5" s="1"/>
  <c r="F87" i="5"/>
  <c r="H87" i="5" s="1"/>
  <c r="E87" i="5"/>
  <c r="G87" i="5" s="1"/>
  <c r="F86" i="5"/>
  <c r="H86" i="5" s="1"/>
  <c r="E86" i="5"/>
  <c r="G86" i="5" s="1"/>
  <c r="F85" i="5"/>
  <c r="H85" i="5" s="1"/>
  <c r="E85" i="5"/>
  <c r="G85" i="5" s="1"/>
  <c r="F84" i="5"/>
  <c r="H84" i="5" s="1"/>
  <c r="E84" i="5"/>
  <c r="G84" i="5" s="1"/>
  <c r="F83" i="5"/>
  <c r="H83" i="5" s="1"/>
  <c r="E83" i="5"/>
  <c r="G83" i="5" s="1"/>
  <c r="F82" i="5"/>
  <c r="H82" i="5" s="1"/>
  <c r="E82" i="5"/>
  <c r="G82" i="5" s="1"/>
  <c r="F81" i="5"/>
  <c r="H81" i="5" s="1"/>
  <c r="E81" i="5"/>
  <c r="G81" i="5" s="1"/>
  <c r="F80" i="5"/>
  <c r="H80" i="5" s="1"/>
  <c r="E80" i="5"/>
  <c r="G80" i="5" s="1"/>
  <c r="F79" i="5"/>
  <c r="H79" i="5" s="1"/>
  <c r="E79" i="5"/>
  <c r="G79" i="5" s="1"/>
  <c r="F78" i="5"/>
  <c r="H78" i="5" s="1"/>
  <c r="E78" i="5"/>
  <c r="G78" i="5" s="1"/>
  <c r="F77" i="5"/>
  <c r="H77" i="5" s="1"/>
  <c r="E77" i="5"/>
  <c r="G77" i="5" s="1"/>
  <c r="F76" i="5"/>
  <c r="H76" i="5" s="1"/>
  <c r="E76" i="5"/>
  <c r="G76" i="5" s="1"/>
  <c r="F75" i="5"/>
  <c r="H75" i="5" s="1"/>
  <c r="E75" i="5"/>
  <c r="G75" i="5" s="1"/>
  <c r="F74" i="5"/>
  <c r="H74" i="5" s="1"/>
  <c r="E74" i="5"/>
  <c r="G74" i="5" s="1"/>
  <c r="F73" i="5"/>
  <c r="H73" i="5" s="1"/>
  <c r="E73" i="5"/>
  <c r="G73" i="5" s="1"/>
  <c r="F72" i="5"/>
  <c r="H72" i="5" s="1"/>
  <c r="E72" i="5"/>
  <c r="G72" i="5" s="1"/>
  <c r="F71" i="5"/>
  <c r="H71" i="5" s="1"/>
  <c r="E71" i="5"/>
  <c r="G71" i="5" s="1"/>
  <c r="F70" i="5"/>
  <c r="H70" i="5" s="1"/>
  <c r="E70" i="5"/>
  <c r="G70" i="5" s="1"/>
  <c r="F69" i="5"/>
  <c r="H69" i="5" s="1"/>
  <c r="E69" i="5"/>
  <c r="G69" i="5" s="1"/>
  <c r="F68" i="5"/>
  <c r="H68" i="5" s="1"/>
  <c r="E68" i="5"/>
  <c r="G68" i="5" s="1"/>
  <c r="F67" i="5"/>
  <c r="H67" i="5" s="1"/>
  <c r="E67" i="5"/>
  <c r="G67" i="5" s="1"/>
  <c r="F66" i="5"/>
  <c r="H66" i="5" s="1"/>
  <c r="E66" i="5"/>
  <c r="G66" i="5" s="1"/>
  <c r="F65" i="5"/>
  <c r="H65" i="5" s="1"/>
  <c r="E65" i="5"/>
  <c r="G65" i="5" s="1"/>
  <c r="F64" i="5"/>
  <c r="H64" i="5" s="1"/>
  <c r="E64" i="5"/>
  <c r="G64" i="5" s="1"/>
  <c r="F63" i="5"/>
  <c r="H63" i="5" s="1"/>
  <c r="E63" i="5"/>
  <c r="G63" i="5" s="1"/>
  <c r="F62" i="5"/>
  <c r="H62" i="5" s="1"/>
  <c r="E62" i="5"/>
  <c r="G62" i="5" s="1"/>
  <c r="F61" i="5"/>
  <c r="H61" i="5" s="1"/>
  <c r="E61" i="5"/>
  <c r="G61" i="5" s="1"/>
  <c r="F60" i="5"/>
  <c r="H60" i="5" s="1"/>
  <c r="E60" i="5"/>
  <c r="G60" i="5" s="1"/>
  <c r="F59" i="5"/>
  <c r="H59" i="5" s="1"/>
  <c r="E59" i="5"/>
  <c r="G59" i="5" s="1"/>
  <c r="F58" i="5"/>
  <c r="H58" i="5" s="1"/>
  <c r="E58" i="5"/>
  <c r="G58" i="5" s="1"/>
  <c r="F57" i="5"/>
  <c r="H57" i="5" s="1"/>
  <c r="E57" i="5"/>
  <c r="G57" i="5" s="1"/>
  <c r="F56" i="5"/>
  <c r="H56" i="5" s="1"/>
  <c r="E56" i="5"/>
  <c r="G56" i="5" s="1"/>
  <c r="F55" i="5"/>
  <c r="H55" i="5" s="1"/>
  <c r="E55" i="5"/>
  <c r="G55" i="5" s="1"/>
  <c r="F54" i="5"/>
  <c r="H54" i="5" s="1"/>
  <c r="E54" i="5"/>
  <c r="G54" i="5" s="1"/>
  <c r="F53" i="5"/>
  <c r="H53" i="5" s="1"/>
  <c r="E53" i="5"/>
  <c r="G53" i="5" s="1"/>
  <c r="F52" i="5"/>
  <c r="H52" i="5" s="1"/>
  <c r="E52" i="5"/>
  <c r="G52" i="5" s="1"/>
  <c r="F51" i="5"/>
  <c r="H51" i="5" s="1"/>
  <c r="E51" i="5"/>
  <c r="G51" i="5" s="1"/>
  <c r="F50" i="5"/>
  <c r="H50" i="5" s="1"/>
  <c r="E50" i="5"/>
  <c r="G50" i="5" s="1"/>
  <c r="F49" i="5"/>
  <c r="H49" i="5" s="1"/>
  <c r="E49" i="5"/>
  <c r="G49" i="5" s="1"/>
  <c r="F48" i="5"/>
  <c r="H48" i="5" s="1"/>
  <c r="E48" i="5"/>
  <c r="G48" i="5" s="1"/>
  <c r="F47" i="5"/>
  <c r="H47" i="5" s="1"/>
  <c r="E47" i="5"/>
  <c r="G47" i="5" s="1"/>
  <c r="F46" i="5"/>
  <c r="H46" i="5" s="1"/>
  <c r="E46" i="5"/>
  <c r="G46" i="5" s="1"/>
  <c r="F45" i="5"/>
  <c r="H45" i="5" s="1"/>
  <c r="E45" i="5"/>
  <c r="G45" i="5" s="1"/>
  <c r="F44" i="5"/>
  <c r="H44" i="5" s="1"/>
  <c r="E44" i="5"/>
  <c r="G44" i="5" s="1"/>
  <c r="F43" i="5"/>
  <c r="H43" i="5" s="1"/>
  <c r="E43" i="5"/>
  <c r="G43" i="5" s="1"/>
  <c r="F42" i="5"/>
  <c r="H42" i="5" s="1"/>
  <c r="E42" i="5"/>
  <c r="G42" i="5" s="1"/>
  <c r="F41" i="5"/>
  <c r="H41" i="5" s="1"/>
  <c r="E41" i="5"/>
  <c r="G41" i="5" s="1"/>
  <c r="F40" i="5"/>
  <c r="H40" i="5" s="1"/>
  <c r="E40" i="5"/>
  <c r="G40" i="5" s="1"/>
  <c r="F39" i="5"/>
  <c r="H39" i="5" s="1"/>
  <c r="E39" i="5"/>
  <c r="G39" i="5" s="1"/>
  <c r="F38" i="5"/>
  <c r="H38" i="5" s="1"/>
  <c r="E38" i="5"/>
  <c r="G38" i="5" s="1"/>
  <c r="F37" i="5"/>
  <c r="H37" i="5" s="1"/>
  <c r="E37" i="5"/>
  <c r="G37" i="5" s="1"/>
  <c r="F36" i="5"/>
  <c r="H36" i="5" s="1"/>
  <c r="E36" i="5"/>
  <c r="G36" i="5" s="1"/>
  <c r="F35" i="5"/>
  <c r="H35" i="5" s="1"/>
  <c r="E35" i="5"/>
  <c r="G35" i="5" s="1"/>
  <c r="F34" i="5"/>
  <c r="H34" i="5" s="1"/>
  <c r="E34" i="5"/>
  <c r="G34" i="5" s="1"/>
  <c r="F33" i="5"/>
  <c r="H33" i="5" s="1"/>
  <c r="E33" i="5"/>
  <c r="G33" i="5" s="1"/>
  <c r="F32" i="5"/>
  <c r="H32" i="5" s="1"/>
  <c r="E32" i="5"/>
  <c r="G32" i="5" s="1"/>
  <c r="F31" i="5"/>
  <c r="H31" i="5" s="1"/>
  <c r="E31" i="5"/>
  <c r="G31" i="5" s="1"/>
  <c r="F30" i="5"/>
  <c r="H30" i="5" s="1"/>
  <c r="E30" i="5"/>
  <c r="G30" i="5" s="1"/>
  <c r="F29" i="5"/>
  <c r="H29" i="5" s="1"/>
  <c r="E29" i="5"/>
  <c r="G29" i="5" s="1"/>
  <c r="F28" i="5"/>
  <c r="H28" i="5" s="1"/>
  <c r="E28" i="5"/>
  <c r="G28" i="5" s="1"/>
  <c r="F27" i="5"/>
  <c r="H27" i="5" s="1"/>
  <c r="E27" i="5"/>
  <c r="G27" i="5" s="1"/>
  <c r="F26" i="5"/>
  <c r="H26" i="5" s="1"/>
  <c r="E26" i="5"/>
  <c r="G26" i="5" s="1"/>
  <c r="F25" i="5"/>
  <c r="H25" i="5" s="1"/>
  <c r="E25" i="5"/>
  <c r="G25" i="5" s="1"/>
  <c r="F24" i="5"/>
  <c r="H24" i="5" s="1"/>
  <c r="E24" i="5"/>
  <c r="G24" i="5" s="1"/>
  <c r="F23" i="5"/>
  <c r="H23" i="5" s="1"/>
  <c r="E23" i="5"/>
  <c r="G23" i="5" s="1"/>
  <c r="F22" i="5"/>
  <c r="H22" i="5" s="1"/>
  <c r="E22" i="5"/>
  <c r="G22" i="5" s="1"/>
  <c r="F21" i="5"/>
  <c r="H21" i="5" s="1"/>
  <c r="E21" i="5"/>
  <c r="G21" i="5" s="1"/>
  <c r="F20" i="5"/>
  <c r="H20" i="5" s="1"/>
  <c r="E20" i="5"/>
  <c r="G20" i="5" s="1"/>
  <c r="F19" i="5"/>
  <c r="H19" i="5" s="1"/>
  <c r="E19" i="5"/>
  <c r="G19" i="5" s="1"/>
  <c r="F18" i="5"/>
  <c r="H18" i="5" s="1"/>
  <c r="E18" i="5"/>
  <c r="G18" i="5" s="1"/>
  <c r="F15" i="5"/>
  <c r="E15" i="5"/>
  <c r="F14" i="5" s="1"/>
  <c r="E14" i="5"/>
  <c r="F12" i="5"/>
  <c r="I10" i="5"/>
  <c r="H10" i="5"/>
  <c r="H9" i="5"/>
  <c r="C5" i="4"/>
  <c r="E8" i="4" s="1"/>
  <c r="F8" i="4" s="1"/>
  <c r="C8" i="4"/>
  <c r="D8" i="4" s="1"/>
  <c r="C9" i="4"/>
  <c r="D9" i="4" s="1"/>
  <c r="E9" i="4"/>
  <c r="F9" i="4" s="1"/>
  <c r="E10" i="4"/>
  <c r="F10" i="4" s="1"/>
  <c r="C11" i="4"/>
  <c r="D11" i="4" s="1"/>
  <c r="E11" i="4"/>
  <c r="F11" i="4" s="1"/>
  <c r="E12" i="4"/>
  <c r="F12" i="4" s="1"/>
  <c r="C13" i="4"/>
  <c r="D13" i="4" s="1"/>
  <c r="E13" i="4"/>
  <c r="F13" i="4" s="1"/>
  <c r="C14" i="4"/>
  <c r="D14" i="4"/>
  <c r="C15" i="4"/>
  <c r="D15" i="4" s="1"/>
  <c r="E15" i="4"/>
  <c r="F15" i="4" s="1"/>
  <c r="E16" i="4"/>
  <c r="F16" i="4" s="1"/>
  <c r="C17" i="4"/>
  <c r="D17" i="4" s="1"/>
  <c r="E17" i="4"/>
  <c r="F17" i="4" s="1"/>
  <c r="C18" i="4"/>
  <c r="D18" i="4"/>
  <c r="C19" i="4"/>
  <c r="D19" i="4" s="1"/>
  <c r="E19" i="4"/>
  <c r="F19" i="4" s="1"/>
  <c r="E20" i="4"/>
  <c r="F20" i="4" s="1"/>
  <c r="C21" i="4"/>
  <c r="D21" i="4" s="1"/>
  <c r="E21" i="4"/>
  <c r="F21" i="4" s="1"/>
  <c r="C22" i="4"/>
  <c r="D22" i="4"/>
  <c r="C23" i="4"/>
  <c r="D23" i="4" s="1"/>
  <c r="E23" i="4"/>
  <c r="F23" i="4" s="1"/>
  <c r="E24" i="4"/>
  <c r="F24" i="4" s="1"/>
  <c r="C25" i="4"/>
  <c r="D25" i="4" s="1"/>
  <c r="E25" i="4"/>
  <c r="F25" i="4" s="1"/>
  <c r="C26" i="4"/>
  <c r="D26" i="4" s="1"/>
  <c r="C27" i="4"/>
  <c r="D27" i="4" s="1"/>
  <c r="C28" i="4"/>
  <c r="D28" i="4" s="1"/>
  <c r="E28" i="4"/>
  <c r="F28" i="4" s="1"/>
  <c r="C29" i="4"/>
  <c r="D29" i="4" s="1"/>
  <c r="E29" i="4"/>
  <c r="F29" i="4"/>
  <c r="E30" i="4"/>
  <c r="F30" i="4" s="1"/>
  <c r="C31" i="4"/>
  <c r="D31" i="4" s="1"/>
  <c r="C32" i="4"/>
  <c r="D32" i="4" s="1"/>
  <c r="E32" i="4"/>
  <c r="F32" i="4" s="1"/>
  <c r="C33" i="4"/>
  <c r="D33" i="4" s="1"/>
  <c r="E33" i="4"/>
  <c r="F33" i="4"/>
  <c r="E34" i="4"/>
  <c r="F34" i="4" s="1"/>
  <c r="C35" i="4"/>
  <c r="D35" i="4" s="1"/>
  <c r="C36" i="4"/>
  <c r="D36" i="4" s="1"/>
  <c r="E36" i="4"/>
  <c r="F36" i="4" s="1"/>
  <c r="C37" i="4"/>
  <c r="D37" i="4" s="1"/>
  <c r="E37" i="4"/>
  <c r="F37" i="4"/>
  <c r="E38" i="4"/>
  <c r="F38" i="4" s="1"/>
  <c r="C39" i="4"/>
  <c r="D39" i="4" s="1"/>
  <c r="C40" i="4"/>
  <c r="D40" i="4" s="1"/>
  <c r="E40" i="4"/>
  <c r="F40" i="4" s="1"/>
  <c r="C41" i="4"/>
  <c r="D41" i="4" s="1"/>
  <c r="E41" i="4"/>
  <c r="F41" i="4"/>
  <c r="E42" i="4"/>
  <c r="F42" i="4" s="1"/>
  <c r="C43" i="4"/>
  <c r="D43" i="4" s="1"/>
  <c r="C44" i="4"/>
  <c r="D44" i="4" s="1"/>
  <c r="E44" i="4"/>
  <c r="F44" i="4" s="1"/>
  <c r="C45" i="4"/>
  <c r="D45" i="4" s="1"/>
  <c r="E45" i="4"/>
  <c r="F45" i="4"/>
  <c r="E46" i="4"/>
  <c r="F46" i="4" s="1"/>
  <c r="C47" i="4"/>
  <c r="D47" i="4" s="1"/>
  <c r="C48" i="4"/>
  <c r="D48" i="4" s="1"/>
  <c r="E48" i="4"/>
  <c r="F48" i="4" s="1"/>
  <c r="C49" i="4"/>
  <c r="D49" i="4" s="1"/>
  <c r="E49" i="4"/>
  <c r="F49" i="4"/>
  <c r="E50" i="4"/>
  <c r="F50" i="4" s="1"/>
  <c r="C51" i="4"/>
  <c r="D51" i="4" s="1"/>
  <c r="C52" i="4"/>
  <c r="D52" i="4" s="1"/>
  <c r="E52" i="4"/>
  <c r="F52" i="4" s="1"/>
  <c r="C53" i="4"/>
  <c r="D53" i="4" s="1"/>
  <c r="E53" i="4"/>
  <c r="F53" i="4"/>
  <c r="E54" i="4"/>
  <c r="F54" i="4" s="1"/>
  <c r="C55" i="4"/>
  <c r="D55" i="4" s="1"/>
  <c r="C56" i="4"/>
  <c r="D56" i="4" s="1"/>
  <c r="E56" i="4"/>
  <c r="F56" i="4" s="1"/>
  <c r="C57" i="4"/>
  <c r="D57" i="4" s="1"/>
  <c r="E57" i="4"/>
  <c r="F57" i="4"/>
  <c r="E58" i="4"/>
  <c r="F58" i="4" s="1"/>
  <c r="C59" i="4"/>
  <c r="D59" i="4" s="1"/>
  <c r="C60" i="4"/>
  <c r="D60" i="4" s="1"/>
  <c r="E60" i="4"/>
  <c r="F60" i="4" s="1"/>
  <c r="C61" i="4"/>
  <c r="D61" i="4" s="1"/>
  <c r="E61" i="4"/>
  <c r="F61" i="4"/>
  <c r="E62" i="4"/>
  <c r="F62" i="4" s="1"/>
  <c r="C63" i="4"/>
  <c r="D63" i="4" s="1"/>
  <c r="C64" i="4"/>
  <c r="D64" i="4" s="1"/>
  <c r="E64" i="4"/>
  <c r="F64" i="4" s="1"/>
  <c r="C65" i="4"/>
  <c r="D65" i="4" s="1"/>
  <c r="E65" i="4"/>
  <c r="F65" i="4"/>
  <c r="E66" i="4"/>
  <c r="F66" i="4" s="1"/>
  <c r="C67" i="4"/>
  <c r="D67" i="4" s="1"/>
  <c r="C68" i="4"/>
  <c r="D68" i="4" s="1"/>
  <c r="E68" i="4"/>
  <c r="F68" i="4" s="1"/>
  <c r="C69" i="4"/>
  <c r="D69" i="4" s="1"/>
  <c r="E69" i="4"/>
  <c r="F69" i="4"/>
  <c r="E70" i="4"/>
  <c r="F70" i="4" s="1"/>
  <c r="C71" i="4"/>
  <c r="D71" i="4" s="1"/>
  <c r="C72" i="4"/>
  <c r="D72" i="4" s="1"/>
  <c r="E72" i="4"/>
  <c r="F72" i="4" s="1"/>
  <c r="C73" i="4"/>
  <c r="D73" i="4" s="1"/>
  <c r="E73" i="4"/>
  <c r="F73" i="4"/>
  <c r="E74" i="4"/>
  <c r="F74" i="4" s="1"/>
  <c r="C75" i="4"/>
  <c r="D75" i="4" s="1"/>
  <c r="C76" i="4"/>
  <c r="D76" i="4" s="1"/>
  <c r="E76" i="4"/>
  <c r="F76" i="4" s="1"/>
  <c r="C77" i="4"/>
  <c r="D77" i="4" s="1"/>
  <c r="E77" i="4"/>
  <c r="F77" i="4"/>
  <c r="E78" i="4"/>
  <c r="F78" i="4" s="1"/>
  <c r="C79" i="4"/>
  <c r="D79" i="4" s="1"/>
  <c r="C80" i="4"/>
  <c r="D80" i="4" s="1"/>
  <c r="E80" i="4"/>
  <c r="F80" i="4" s="1"/>
  <c r="C81" i="4"/>
  <c r="D81" i="4" s="1"/>
  <c r="E81" i="4"/>
  <c r="F81" i="4"/>
  <c r="E82" i="4"/>
  <c r="F82" i="4" s="1"/>
  <c r="C83" i="4"/>
  <c r="D83" i="4" s="1"/>
  <c r="C84" i="4"/>
  <c r="D84" i="4" s="1"/>
  <c r="E84" i="4"/>
  <c r="F84" i="4" s="1"/>
  <c r="C85" i="4"/>
  <c r="D85" i="4" s="1"/>
  <c r="E85" i="4"/>
  <c r="F85" i="4"/>
  <c r="E86" i="4"/>
  <c r="F86" i="4" s="1"/>
  <c r="C87" i="4"/>
  <c r="D87" i="4" s="1"/>
  <c r="C88" i="4"/>
  <c r="D88" i="4" s="1"/>
  <c r="E88" i="4"/>
  <c r="F88" i="4" s="1"/>
  <c r="C89" i="4"/>
  <c r="D89" i="4" s="1"/>
  <c r="E89" i="4"/>
  <c r="F89" i="4"/>
  <c r="E90" i="4"/>
  <c r="F90" i="4" s="1"/>
  <c r="C91" i="4"/>
  <c r="D91" i="4" s="1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E118" i="4"/>
  <c r="F118" i="4"/>
  <c r="C119" i="4"/>
  <c r="D119" i="4"/>
  <c r="E119" i="4"/>
  <c r="F119" i="4"/>
  <c r="C120" i="4"/>
  <c r="D120" i="4"/>
  <c r="E120" i="4"/>
  <c r="F120" i="4"/>
  <c r="C121" i="4"/>
  <c r="D121" i="4"/>
  <c r="E121" i="4"/>
  <c r="F121" i="4"/>
  <c r="C122" i="4"/>
  <c r="D122" i="4"/>
  <c r="E122" i="4"/>
  <c r="F122" i="4"/>
  <c r="C123" i="4"/>
  <c r="D123" i="4"/>
  <c r="E123" i="4"/>
  <c r="F123" i="4"/>
  <c r="C124" i="4"/>
  <c r="D124" i="4"/>
  <c r="E124" i="4"/>
  <c r="F124" i="4"/>
  <c r="C125" i="4"/>
  <c r="D125" i="4"/>
  <c r="E125" i="4"/>
  <c r="F125" i="4"/>
  <c r="C126" i="4"/>
  <c r="D126" i="4"/>
  <c r="E126" i="4"/>
  <c r="F126" i="4"/>
  <c r="C127" i="4"/>
  <c r="D127" i="4"/>
  <c r="E127" i="4"/>
  <c r="F127" i="4"/>
  <c r="C128" i="4"/>
  <c r="D128" i="4"/>
  <c r="E128" i="4"/>
  <c r="F128" i="4"/>
  <c r="C129" i="4"/>
  <c r="D129" i="4"/>
  <c r="E129" i="4"/>
  <c r="F129" i="4"/>
  <c r="C130" i="4"/>
  <c r="D130" i="4"/>
  <c r="E130" i="4"/>
  <c r="F130" i="4"/>
  <c r="C131" i="4"/>
  <c r="D131" i="4"/>
  <c r="E131" i="4"/>
  <c r="F131" i="4"/>
  <c r="C132" i="4"/>
  <c r="D132" i="4"/>
  <c r="E132" i="4"/>
  <c r="F132" i="4"/>
  <c r="C133" i="4"/>
  <c r="D133" i="4"/>
  <c r="E133" i="4"/>
  <c r="F133" i="4"/>
  <c r="C134" i="4"/>
  <c r="D134" i="4"/>
  <c r="E134" i="4"/>
  <c r="F134" i="4"/>
  <c r="C135" i="4"/>
  <c r="D135" i="4"/>
  <c r="E135" i="4"/>
  <c r="F135" i="4"/>
  <c r="C136" i="4"/>
  <c r="D136" i="4"/>
  <c r="E136" i="4"/>
  <c r="F136" i="4"/>
  <c r="C137" i="4"/>
  <c r="D137" i="4"/>
  <c r="E137" i="4"/>
  <c r="F137" i="4"/>
  <c r="C138" i="4"/>
  <c r="D138" i="4"/>
  <c r="E138" i="4"/>
  <c r="F138" i="4"/>
  <c r="C139" i="4"/>
  <c r="D139" i="4"/>
  <c r="E139" i="4"/>
  <c r="F139" i="4"/>
  <c r="C140" i="4"/>
  <c r="D140" i="4"/>
  <c r="E140" i="4"/>
  <c r="F140" i="4"/>
  <c r="C141" i="4"/>
  <c r="D141" i="4"/>
  <c r="E141" i="4"/>
  <c r="F141" i="4"/>
  <c r="C142" i="4"/>
  <c r="D142" i="4"/>
  <c r="E142" i="4"/>
  <c r="F142" i="4"/>
  <c r="C143" i="4"/>
  <c r="D143" i="4"/>
  <c r="E143" i="4"/>
  <c r="F143" i="4"/>
  <c r="C144" i="4"/>
  <c r="D144" i="4"/>
  <c r="E144" i="4"/>
  <c r="F144" i="4"/>
  <c r="C145" i="4"/>
  <c r="D145" i="4"/>
  <c r="E145" i="4"/>
  <c r="F145" i="4"/>
  <c r="C146" i="4"/>
  <c r="D146" i="4"/>
  <c r="E146" i="4"/>
  <c r="F146" i="4"/>
  <c r="C147" i="4"/>
  <c r="D147" i="4"/>
  <c r="E147" i="4"/>
  <c r="F147" i="4"/>
  <c r="C148" i="4"/>
  <c r="D148" i="4"/>
  <c r="E148" i="4"/>
  <c r="F148" i="4"/>
  <c r="C149" i="4"/>
  <c r="D149" i="4"/>
  <c r="E149" i="4"/>
  <c r="F149" i="4"/>
  <c r="C150" i="4"/>
  <c r="D150" i="4"/>
  <c r="E150" i="4"/>
  <c r="F150" i="4"/>
  <c r="C151" i="4"/>
  <c r="D151" i="4"/>
  <c r="E151" i="4"/>
  <c r="F151" i="4"/>
  <c r="C152" i="4"/>
  <c r="D152" i="4"/>
  <c r="E152" i="4"/>
  <c r="F152" i="4"/>
  <c r="C153" i="4"/>
  <c r="D153" i="4"/>
  <c r="E153" i="4"/>
  <c r="F153" i="4"/>
  <c r="C154" i="4"/>
  <c r="D154" i="4"/>
  <c r="E154" i="4"/>
  <c r="F154" i="4"/>
  <c r="C155" i="4"/>
  <c r="D155" i="4"/>
  <c r="E155" i="4"/>
  <c r="F155" i="4"/>
  <c r="C156" i="4"/>
  <c r="D156" i="4"/>
  <c r="E156" i="4"/>
  <c r="F156" i="4"/>
  <c r="C157" i="4"/>
  <c r="D157" i="4"/>
  <c r="E157" i="4"/>
  <c r="F157" i="4"/>
  <c r="H18" i="6" l="1"/>
  <c r="I18" i="6" s="1"/>
  <c r="H25" i="6"/>
  <c r="K25" i="6"/>
  <c r="H27" i="6"/>
  <c r="K27" i="6"/>
  <c r="H34" i="6"/>
  <c r="K34" i="6"/>
  <c r="H10" i="6"/>
  <c r="H14" i="6"/>
  <c r="H15" i="6"/>
  <c r="K15" i="6"/>
  <c r="H16" i="6"/>
  <c r="H17" i="6"/>
  <c r="K17" i="6"/>
  <c r="H19" i="6"/>
  <c r="K19" i="6"/>
  <c r="H29" i="6"/>
  <c r="K29" i="6"/>
  <c r="H36" i="6"/>
  <c r="K36" i="6"/>
  <c r="H41" i="6"/>
  <c r="H43" i="6"/>
  <c r="K43" i="6"/>
  <c r="H52" i="6"/>
  <c r="K52" i="6"/>
  <c r="H62" i="6"/>
  <c r="K62" i="6"/>
  <c r="H63" i="6"/>
  <c r="K63" i="6"/>
  <c r="H115" i="6"/>
  <c r="U10" i="6"/>
  <c r="S13" i="6" s="1"/>
  <c r="H9" i="6"/>
  <c r="H60" i="6"/>
  <c r="H58" i="6"/>
  <c r="K9" i="6"/>
  <c r="H61" i="6"/>
  <c r="H55" i="6"/>
  <c r="H53" i="6"/>
  <c r="H51" i="6"/>
  <c r="H49" i="6"/>
  <c r="H47" i="6"/>
  <c r="H44" i="6"/>
  <c r="H42" i="6"/>
  <c r="H39" i="6"/>
  <c r="H37" i="6"/>
  <c r="H35" i="6"/>
  <c r="H33" i="6"/>
  <c r="H31" i="6"/>
  <c r="H28" i="6"/>
  <c r="U26" i="6"/>
  <c r="U25" i="6"/>
  <c r="H24" i="6"/>
  <c r="H22" i="6"/>
  <c r="H20" i="6"/>
  <c r="H13" i="6"/>
  <c r="H21" i="6"/>
  <c r="K21" i="6"/>
  <c r="H38" i="6"/>
  <c r="K38" i="6"/>
  <c r="H45" i="6"/>
  <c r="K45" i="6"/>
  <c r="H46" i="6"/>
  <c r="K46" i="6"/>
  <c r="H54" i="6"/>
  <c r="K54" i="6"/>
  <c r="H26" i="6"/>
  <c r="K26" i="6"/>
  <c r="H50" i="6"/>
  <c r="K50" i="6"/>
  <c r="K59" i="6"/>
  <c r="H59" i="6"/>
  <c r="H11" i="6"/>
  <c r="H12" i="6"/>
  <c r="K12" i="6"/>
  <c r="K13" i="6"/>
  <c r="H23" i="6"/>
  <c r="K23" i="6"/>
  <c r="H30" i="6"/>
  <c r="H32" i="6"/>
  <c r="K32" i="6"/>
  <c r="H40" i="6"/>
  <c r="K40" i="6"/>
  <c r="H48" i="6"/>
  <c r="K48" i="6"/>
  <c r="H56" i="6"/>
  <c r="K56" i="6"/>
  <c r="H57" i="6"/>
  <c r="K57" i="6"/>
  <c r="H66" i="6"/>
  <c r="K66" i="6"/>
  <c r="H67" i="6"/>
  <c r="K67" i="6"/>
  <c r="K30" i="6"/>
  <c r="K41" i="6"/>
  <c r="H73" i="6"/>
  <c r="K73" i="6"/>
  <c r="H81" i="6"/>
  <c r="K81" i="6"/>
  <c r="H88" i="6"/>
  <c r="H96" i="6"/>
  <c r="H104" i="6"/>
  <c r="H105" i="6"/>
  <c r="K105" i="6"/>
  <c r="H112" i="6"/>
  <c r="H113" i="6"/>
  <c r="K113" i="6"/>
  <c r="H123" i="6"/>
  <c r="K123" i="6"/>
  <c r="H148" i="6"/>
  <c r="K148" i="6"/>
  <c r="H64" i="6"/>
  <c r="H68" i="6"/>
  <c r="H70" i="6"/>
  <c r="H71" i="6"/>
  <c r="K71" i="6"/>
  <c r="H78" i="6"/>
  <c r="H79" i="6"/>
  <c r="K79" i="6"/>
  <c r="H86" i="6"/>
  <c r="H87" i="6"/>
  <c r="K87" i="6"/>
  <c r="K88" i="6"/>
  <c r="H94" i="6"/>
  <c r="H95" i="6"/>
  <c r="K95" i="6"/>
  <c r="K96" i="6"/>
  <c r="H102" i="6"/>
  <c r="H103" i="6"/>
  <c r="K103" i="6"/>
  <c r="K104" i="6"/>
  <c r="H110" i="6"/>
  <c r="H111" i="6"/>
  <c r="K111" i="6"/>
  <c r="K112" i="6"/>
  <c r="H116" i="6"/>
  <c r="K116" i="6"/>
  <c r="H140" i="6"/>
  <c r="K140" i="6"/>
  <c r="H147" i="6"/>
  <c r="K147" i="6"/>
  <c r="H193" i="6"/>
  <c r="K193" i="6"/>
  <c r="H65" i="6"/>
  <c r="H72" i="6"/>
  <c r="H80" i="6"/>
  <c r="H89" i="6"/>
  <c r="K89" i="6"/>
  <c r="H97" i="6"/>
  <c r="K97" i="6"/>
  <c r="K65" i="6"/>
  <c r="H69" i="6"/>
  <c r="K69" i="6"/>
  <c r="H76" i="6"/>
  <c r="H77" i="6"/>
  <c r="K77" i="6"/>
  <c r="H84" i="6"/>
  <c r="H85" i="6"/>
  <c r="K85" i="6"/>
  <c r="H92" i="6"/>
  <c r="H93" i="6"/>
  <c r="K93" i="6"/>
  <c r="H100" i="6"/>
  <c r="H101" i="6"/>
  <c r="K101" i="6"/>
  <c r="H108" i="6"/>
  <c r="H109" i="6"/>
  <c r="K109" i="6"/>
  <c r="H118" i="6"/>
  <c r="H132" i="6"/>
  <c r="K132" i="6"/>
  <c r="H139" i="6"/>
  <c r="K139" i="6"/>
  <c r="H177" i="6"/>
  <c r="K177" i="6"/>
  <c r="K64" i="6"/>
  <c r="K68" i="6"/>
  <c r="H74" i="6"/>
  <c r="H75" i="6"/>
  <c r="K75" i="6"/>
  <c r="K76" i="6"/>
  <c r="H82" i="6"/>
  <c r="H83" i="6"/>
  <c r="K83" i="6"/>
  <c r="K84" i="6"/>
  <c r="H90" i="6"/>
  <c r="H91" i="6"/>
  <c r="K91" i="6"/>
  <c r="K92" i="6"/>
  <c r="H98" i="6"/>
  <c r="H99" i="6"/>
  <c r="K99" i="6"/>
  <c r="K100" i="6"/>
  <c r="H106" i="6"/>
  <c r="H107" i="6"/>
  <c r="K107" i="6"/>
  <c r="K108" i="6"/>
  <c r="H119" i="6"/>
  <c r="K119" i="6"/>
  <c r="H124" i="6"/>
  <c r="K124" i="6"/>
  <c r="H131" i="6"/>
  <c r="K131" i="6"/>
  <c r="H161" i="6"/>
  <c r="K161" i="6"/>
  <c r="H121" i="6"/>
  <c r="H122" i="6"/>
  <c r="K122" i="6"/>
  <c r="H129" i="6"/>
  <c r="H130" i="6"/>
  <c r="K130" i="6"/>
  <c r="H137" i="6"/>
  <c r="H138" i="6"/>
  <c r="K138" i="6"/>
  <c r="H145" i="6"/>
  <c r="H146" i="6"/>
  <c r="K146" i="6"/>
  <c r="H170" i="6"/>
  <c r="K170" i="6"/>
  <c r="H186" i="6"/>
  <c r="K186" i="6"/>
  <c r="H202" i="6"/>
  <c r="K202" i="6"/>
  <c r="H120" i="6"/>
  <c r="K120" i="6"/>
  <c r="H127" i="6"/>
  <c r="H128" i="6"/>
  <c r="K128" i="6"/>
  <c r="H135" i="6"/>
  <c r="H136" i="6"/>
  <c r="K136" i="6"/>
  <c r="H143" i="6"/>
  <c r="H144" i="6"/>
  <c r="K144" i="6"/>
  <c r="H151" i="6"/>
  <c r="H152" i="6"/>
  <c r="K152" i="6"/>
  <c r="H156" i="6"/>
  <c r="K156" i="6"/>
  <c r="H169" i="6"/>
  <c r="K169" i="6"/>
  <c r="H185" i="6"/>
  <c r="K185" i="6"/>
  <c r="H201" i="6"/>
  <c r="K201" i="6"/>
  <c r="H114" i="6"/>
  <c r="H117" i="6"/>
  <c r="H125" i="6"/>
  <c r="H126" i="6"/>
  <c r="K126" i="6"/>
  <c r="K127" i="6"/>
  <c r="H133" i="6"/>
  <c r="H134" i="6"/>
  <c r="K134" i="6"/>
  <c r="K135" i="6"/>
  <c r="H141" i="6"/>
  <c r="H142" i="6"/>
  <c r="K142" i="6"/>
  <c r="K143" i="6"/>
  <c r="H149" i="6"/>
  <c r="H150" i="6"/>
  <c r="K150" i="6"/>
  <c r="K151" i="6"/>
  <c r="H153" i="6"/>
  <c r="H155" i="6"/>
  <c r="K155" i="6"/>
  <c r="H157" i="6"/>
  <c r="H159" i="6"/>
  <c r="K159" i="6"/>
  <c r="H162" i="6"/>
  <c r="K162" i="6"/>
  <c r="H178" i="6"/>
  <c r="K178" i="6"/>
  <c r="H194" i="6"/>
  <c r="K194" i="6"/>
  <c r="H154" i="6"/>
  <c r="H158" i="6"/>
  <c r="H160" i="6"/>
  <c r="K160" i="6"/>
  <c r="H167" i="6"/>
  <c r="H168" i="6"/>
  <c r="K168" i="6"/>
  <c r="H175" i="6"/>
  <c r="H176" i="6"/>
  <c r="K176" i="6"/>
  <c r="H183" i="6"/>
  <c r="H184" i="6"/>
  <c r="K184" i="6"/>
  <c r="H191" i="6"/>
  <c r="H192" i="6"/>
  <c r="K192" i="6"/>
  <c r="H199" i="6"/>
  <c r="H200" i="6"/>
  <c r="K200" i="6"/>
  <c r="H207" i="6"/>
  <c r="H208" i="6"/>
  <c r="K208" i="6"/>
  <c r="H165" i="6"/>
  <c r="H166" i="6"/>
  <c r="K166" i="6"/>
  <c r="K167" i="6"/>
  <c r="H173" i="6"/>
  <c r="H174" i="6"/>
  <c r="K174" i="6"/>
  <c r="K175" i="6"/>
  <c r="H181" i="6"/>
  <c r="H182" i="6"/>
  <c r="K182" i="6"/>
  <c r="K183" i="6"/>
  <c r="H189" i="6"/>
  <c r="H190" i="6"/>
  <c r="K190" i="6"/>
  <c r="K191" i="6"/>
  <c r="H197" i="6"/>
  <c r="H198" i="6"/>
  <c r="K198" i="6"/>
  <c r="K199" i="6"/>
  <c r="H205" i="6"/>
  <c r="H206" i="6"/>
  <c r="K206" i="6"/>
  <c r="K207" i="6"/>
  <c r="K154" i="6"/>
  <c r="K158" i="6"/>
  <c r="H163" i="6"/>
  <c r="H164" i="6"/>
  <c r="K164" i="6"/>
  <c r="K165" i="6"/>
  <c r="H171" i="6"/>
  <c r="H172" i="6"/>
  <c r="K172" i="6"/>
  <c r="K173" i="6"/>
  <c r="H179" i="6"/>
  <c r="H180" i="6"/>
  <c r="K180" i="6"/>
  <c r="K181" i="6"/>
  <c r="H187" i="6"/>
  <c r="H188" i="6"/>
  <c r="K188" i="6"/>
  <c r="K189" i="6"/>
  <c r="H195" i="6"/>
  <c r="H196" i="6"/>
  <c r="K196" i="6"/>
  <c r="K197" i="6"/>
  <c r="H203" i="6"/>
  <c r="H204" i="6"/>
  <c r="K204" i="6"/>
  <c r="K205" i="6"/>
  <c r="I50" i="5"/>
  <c r="I78" i="5"/>
  <c r="I42" i="5"/>
  <c r="I34" i="5"/>
  <c r="I66" i="5"/>
  <c r="I58" i="5"/>
  <c r="I62" i="5"/>
  <c r="I74" i="5"/>
  <c r="J33" i="5"/>
  <c r="I46" i="5"/>
  <c r="J38" i="5"/>
  <c r="J70" i="5"/>
  <c r="J79" i="5"/>
  <c r="J42" i="5"/>
  <c r="J58" i="5"/>
  <c r="J46" i="5"/>
  <c r="J62" i="5"/>
  <c r="J78" i="5"/>
  <c r="J54" i="5"/>
  <c r="J74" i="5"/>
  <c r="J34" i="5"/>
  <c r="I38" i="5"/>
  <c r="J50" i="5"/>
  <c r="I54" i="5"/>
  <c r="J66" i="5"/>
  <c r="I70" i="5"/>
  <c r="J21" i="5"/>
  <c r="I21" i="5"/>
  <c r="J25" i="5"/>
  <c r="I25" i="5"/>
  <c r="J29" i="5"/>
  <c r="I29" i="5"/>
  <c r="J77" i="5"/>
  <c r="J19" i="5"/>
  <c r="I19" i="5"/>
  <c r="J23" i="5"/>
  <c r="I23" i="5"/>
  <c r="J27" i="5"/>
  <c r="I27" i="5"/>
  <c r="J31" i="5"/>
  <c r="I31" i="5"/>
  <c r="J37" i="5"/>
  <c r="J41" i="5"/>
  <c r="J45" i="5"/>
  <c r="J49" i="5"/>
  <c r="J53" i="5"/>
  <c r="J57" i="5"/>
  <c r="J61" i="5"/>
  <c r="J65" i="5"/>
  <c r="J69" i="5"/>
  <c r="J73" i="5"/>
  <c r="I117" i="5"/>
  <c r="I115" i="5"/>
  <c r="I113" i="5"/>
  <c r="I111" i="5"/>
  <c r="I109" i="5"/>
  <c r="I107" i="5"/>
  <c r="I105" i="5"/>
  <c r="I103" i="5"/>
  <c r="I101" i="5"/>
  <c r="I99" i="5"/>
  <c r="I97" i="5"/>
  <c r="I95" i="5"/>
  <c r="I93" i="5"/>
  <c r="I91" i="5"/>
  <c r="I89" i="5"/>
  <c r="I87" i="5"/>
  <c r="I85" i="5"/>
  <c r="I83" i="5"/>
  <c r="I81" i="5"/>
  <c r="I79" i="5"/>
  <c r="I77" i="5"/>
  <c r="I75" i="5"/>
  <c r="I73" i="5"/>
  <c r="I71" i="5"/>
  <c r="I69" i="5"/>
  <c r="I67" i="5"/>
  <c r="I65" i="5"/>
  <c r="I63" i="5"/>
  <c r="I61" i="5"/>
  <c r="I59" i="5"/>
  <c r="I57" i="5"/>
  <c r="I55" i="5"/>
  <c r="I53" i="5"/>
  <c r="I51" i="5"/>
  <c r="I49" i="5"/>
  <c r="I47" i="5"/>
  <c r="I45" i="5"/>
  <c r="K45" i="5" s="1"/>
  <c r="I43" i="5"/>
  <c r="I41" i="5"/>
  <c r="I39" i="5"/>
  <c r="I37" i="5"/>
  <c r="I35" i="5"/>
  <c r="I33" i="5"/>
  <c r="I18" i="5"/>
  <c r="I20" i="5"/>
  <c r="I22" i="5"/>
  <c r="I24" i="5"/>
  <c r="I26" i="5"/>
  <c r="I28" i="5"/>
  <c r="I30" i="5"/>
  <c r="I32" i="5"/>
  <c r="J35" i="5"/>
  <c r="I36" i="5"/>
  <c r="J39" i="5"/>
  <c r="I40" i="5"/>
  <c r="J43" i="5"/>
  <c r="I44" i="5"/>
  <c r="J47" i="5"/>
  <c r="I48" i="5"/>
  <c r="J51" i="5"/>
  <c r="I52" i="5"/>
  <c r="J55" i="5"/>
  <c r="I56" i="5"/>
  <c r="J59" i="5"/>
  <c r="I60" i="5"/>
  <c r="J63" i="5"/>
  <c r="I64" i="5"/>
  <c r="J67" i="5"/>
  <c r="I68" i="5"/>
  <c r="J71" i="5"/>
  <c r="I72" i="5"/>
  <c r="J75" i="5"/>
  <c r="I76" i="5"/>
  <c r="I80" i="5"/>
  <c r="I82" i="5"/>
  <c r="I84" i="5"/>
  <c r="I86" i="5"/>
  <c r="I88" i="5"/>
  <c r="I90" i="5"/>
  <c r="I92" i="5"/>
  <c r="I94" i="5"/>
  <c r="I96" i="5"/>
  <c r="I98" i="5"/>
  <c r="I100" i="5"/>
  <c r="I102" i="5"/>
  <c r="I104" i="5"/>
  <c r="I106" i="5"/>
  <c r="I108" i="5"/>
  <c r="I110" i="5"/>
  <c r="I112" i="5"/>
  <c r="I114" i="5"/>
  <c r="I116" i="5"/>
  <c r="J117" i="5"/>
  <c r="J115" i="5"/>
  <c r="J113" i="5"/>
  <c r="J111" i="5"/>
  <c r="J109" i="5"/>
  <c r="J107" i="5"/>
  <c r="J105" i="5"/>
  <c r="J103" i="5"/>
  <c r="J101" i="5"/>
  <c r="J99" i="5"/>
  <c r="J97" i="5"/>
  <c r="J95" i="5"/>
  <c r="J93" i="5"/>
  <c r="J91" i="5"/>
  <c r="J89" i="5"/>
  <c r="J87" i="5"/>
  <c r="J85" i="5"/>
  <c r="J83" i="5"/>
  <c r="J81" i="5"/>
  <c r="J18" i="5"/>
  <c r="J20" i="5"/>
  <c r="J22" i="5"/>
  <c r="J24" i="5"/>
  <c r="J26" i="5"/>
  <c r="J28" i="5"/>
  <c r="J30" i="5"/>
  <c r="J32" i="5"/>
  <c r="J36" i="5"/>
  <c r="J40" i="5"/>
  <c r="J44" i="5"/>
  <c r="J48" i="5"/>
  <c r="J52" i="5"/>
  <c r="J56" i="5"/>
  <c r="J60" i="5"/>
  <c r="J64" i="5"/>
  <c r="J68" i="5"/>
  <c r="J72" i="5"/>
  <c r="J76" i="5"/>
  <c r="J80" i="5"/>
  <c r="J82" i="5"/>
  <c r="J84" i="5"/>
  <c r="J86" i="5"/>
  <c r="J88" i="5"/>
  <c r="J90" i="5"/>
  <c r="J92" i="5"/>
  <c r="J94" i="5"/>
  <c r="J96" i="5"/>
  <c r="J98" i="5"/>
  <c r="J100" i="5"/>
  <c r="J102" i="5"/>
  <c r="J104" i="5"/>
  <c r="J106" i="5"/>
  <c r="J108" i="5"/>
  <c r="J110" i="5"/>
  <c r="J112" i="5"/>
  <c r="J114" i="5"/>
  <c r="J116" i="5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C90" i="4"/>
  <c r="D90" i="4" s="1"/>
  <c r="E87" i="4"/>
  <c r="F87" i="4" s="1"/>
  <c r="C86" i="4"/>
  <c r="D86" i="4" s="1"/>
  <c r="E83" i="4"/>
  <c r="F83" i="4" s="1"/>
  <c r="C82" i="4"/>
  <c r="D82" i="4" s="1"/>
  <c r="E79" i="4"/>
  <c r="F79" i="4" s="1"/>
  <c r="C78" i="4"/>
  <c r="D78" i="4" s="1"/>
  <c r="E75" i="4"/>
  <c r="F75" i="4" s="1"/>
  <c r="C74" i="4"/>
  <c r="D74" i="4" s="1"/>
  <c r="E71" i="4"/>
  <c r="F71" i="4" s="1"/>
  <c r="C70" i="4"/>
  <c r="D70" i="4" s="1"/>
  <c r="E67" i="4"/>
  <c r="F67" i="4" s="1"/>
  <c r="C66" i="4"/>
  <c r="D66" i="4" s="1"/>
  <c r="E63" i="4"/>
  <c r="F63" i="4" s="1"/>
  <c r="C62" i="4"/>
  <c r="D62" i="4" s="1"/>
  <c r="E59" i="4"/>
  <c r="F59" i="4" s="1"/>
  <c r="C58" i="4"/>
  <c r="D58" i="4" s="1"/>
  <c r="E55" i="4"/>
  <c r="F55" i="4" s="1"/>
  <c r="C54" i="4"/>
  <c r="D54" i="4" s="1"/>
  <c r="E51" i="4"/>
  <c r="F51" i="4" s="1"/>
  <c r="C50" i="4"/>
  <c r="D50" i="4" s="1"/>
  <c r="E47" i="4"/>
  <c r="F47" i="4" s="1"/>
  <c r="C46" i="4"/>
  <c r="D46" i="4" s="1"/>
  <c r="E43" i="4"/>
  <c r="F43" i="4" s="1"/>
  <c r="C42" i="4"/>
  <c r="D42" i="4" s="1"/>
  <c r="E39" i="4"/>
  <c r="F39" i="4" s="1"/>
  <c r="C38" i="4"/>
  <c r="D38" i="4" s="1"/>
  <c r="E35" i="4"/>
  <c r="F35" i="4" s="1"/>
  <c r="C34" i="4"/>
  <c r="D34" i="4" s="1"/>
  <c r="E31" i="4"/>
  <c r="F31" i="4" s="1"/>
  <c r="C30" i="4"/>
  <c r="D30" i="4" s="1"/>
  <c r="E27" i="4"/>
  <c r="F27" i="4" s="1"/>
  <c r="C24" i="4"/>
  <c r="D24" i="4" s="1"/>
  <c r="E22" i="4"/>
  <c r="F22" i="4" s="1"/>
  <c r="C20" i="4"/>
  <c r="D20" i="4" s="1"/>
  <c r="E18" i="4"/>
  <c r="F18" i="4" s="1"/>
  <c r="C16" i="4"/>
  <c r="D16" i="4" s="1"/>
  <c r="E14" i="4"/>
  <c r="F14" i="4" s="1"/>
  <c r="N26" i="4" s="1"/>
  <c r="C12" i="4"/>
  <c r="D12" i="4" s="1"/>
  <c r="C10" i="4"/>
  <c r="D10" i="4" s="1"/>
  <c r="N9" i="4" s="1"/>
  <c r="E26" i="4"/>
  <c r="F26" i="4" s="1"/>
  <c r="K27" i="5" l="1"/>
  <c r="K19" i="5"/>
  <c r="K42" i="5"/>
  <c r="K79" i="5"/>
  <c r="L18" i="6"/>
  <c r="J18" i="6"/>
  <c r="L206" i="6"/>
  <c r="J206" i="6"/>
  <c r="I206" i="6"/>
  <c r="L182" i="6"/>
  <c r="J182" i="6"/>
  <c r="I182" i="6"/>
  <c r="J207" i="6"/>
  <c r="I207" i="6"/>
  <c r="L207" i="6"/>
  <c r="J151" i="6"/>
  <c r="I151" i="6"/>
  <c r="L151" i="6"/>
  <c r="L122" i="6"/>
  <c r="J122" i="6"/>
  <c r="I122" i="6"/>
  <c r="L99" i="6"/>
  <c r="J99" i="6"/>
  <c r="I99" i="6"/>
  <c r="L75" i="6"/>
  <c r="J75" i="6"/>
  <c r="I75" i="6"/>
  <c r="L77" i="6"/>
  <c r="J77" i="6"/>
  <c r="I77" i="6"/>
  <c r="J30" i="6"/>
  <c r="I30" i="6"/>
  <c r="L30" i="6"/>
  <c r="I38" i="6"/>
  <c r="L38" i="6"/>
  <c r="J38" i="6"/>
  <c r="J35" i="6"/>
  <c r="I35" i="6"/>
  <c r="L35" i="6"/>
  <c r="I58" i="6"/>
  <c r="L58" i="6"/>
  <c r="J58" i="6"/>
  <c r="I43" i="6"/>
  <c r="L43" i="6"/>
  <c r="J43" i="6"/>
  <c r="I34" i="6"/>
  <c r="L34" i="6"/>
  <c r="J34" i="6"/>
  <c r="K39" i="5"/>
  <c r="J205" i="6"/>
  <c r="I205" i="6"/>
  <c r="L205" i="6"/>
  <c r="J197" i="6"/>
  <c r="I197" i="6"/>
  <c r="L197" i="6"/>
  <c r="J189" i="6"/>
  <c r="I189" i="6"/>
  <c r="L189" i="6"/>
  <c r="J181" i="6"/>
  <c r="I181" i="6"/>
  <c r="L181" i="6"/>
  <c r="J173" i="6"/>
  <c r="I173" i="6"/>
  <c r="L173" i="6"/>
  <c r="J165" i="6"/>
  <c r="I165" i="6"/>
  <c r="L165" i="6"/>
  <c r="L192" i="6"/>
  <c r="J192" i="6"/>
  <c r="I192" i="6"/>
  <c r="J183" i="6"/>
  <c r="I183" i="6"/>
  <c r="L183" i="6"/>
  <c r="L160" i="6"/>
  <c r="J160" i="6"/>
  <c r="I160" i="6"/>
  <c r="L194" i="6"/>
  <c r="J194" i="6"/>
  <c r="I194" i="6"/>
  <c r="L162" i="6"/>
  <c r="J162" i="6"/>
  <c r="I162" i="6"/>
  <c r="L114" i="6"/>
  <c r="J114" i="6"/>
  <c r="I114" i="6"/>
  <c r="J185" i="6"/>
  <c r="I185" i="6"/>
  <c r="L185" i="6"/>
  <c r="L156" i="6"/>
  <c r="J156" i="6"/>
  <c r="I156" i="6"/>
  <c r="L136" i="6"/>
  <c r="J136" i="6"/>
  <c r="I136" i="6"/>
  <c r="J127" i="6"/>
  <c r="I127" i="6"/>
  <c r="L127" i="6"/>
  <c r="L202" i="6"/>
  <c r="J202" i="6"/>
  <c r="I202" i="6"/>
  <c r="L170" i="6"/>
  <c r="J170" i="6"/>
  <c r="I170" i="6"/>
  <c r="L130" i="6"/>
  <c r="J130" i="6"/>
  <c r="I130" i="6"/>
  <c r="J121" i="6"/>
  <c r="I121" i="6"/>
  <c r="L121" i="6"/>
  <c r="J131" i="6"/>
  <c r="I131" i="6"/>
  <c r="L131" i="6"/>
  <c r="J119" i="6"/>
  <c r="L119" i="6"/>
  <c r="I119" i="6"/>
  <c r="J106" i="6"/>
  <c r="I106" i="6"/>
  <c r="L106" i="6"/>
  <c r="J98" i="6"/>
  <c r="I98" i="6"/>
  <c r="L98" i="6"/>
  <c r="J90" i="6"/>
  <c r="I90" i="6"/>
  <c r="L90" i="6"/>
  <c r="J82" i="6"/>
  <c r="I82" i="6"/>
  <c r="L82" i="6"/>
  <c r="J74" i="6"/>
  <c r="I74" i="6"/>
  <c r="L74" i="6"/>
  <c r="J177" i="6"/>
  <c r="I177" i="6"/>
  <c r="L177" i="6"/>
  <c r="L132" i="6"/>
  <c r="J132" i="6"/>
  <c r="I132" i="6"/>
  <c r="J108" i="6"/>
  <c r="I108" i="6"/>
  <c r="L108" i="6"/>
  <c r="L85" i="6"/>
  <c r="J85" i="6"/>
  <c r="I85" i="6"/>
  <c r="J76" i="6"/>
  <c r="I76" i="6"/>
  <c r="L76" i="6"/>
  <c r="J80" i="6"/>
  <c r="I80" i="6"/>
  <c r="L80" i="6"/>
  <c r="J193" i="6"/>
  <c r="I193" i="6"/>
  <c r="L193" i="6"/>
  <c r="L140" i="6"/>
  <c r="J140" i="6"/>
  <c r="I140" i="6"/>
  <c r="L79" i="6"/>
  <c r="J79" i="6"/>
  <c r="I79" i="6"/>
  <c r="J70" i="6"/>
  <c r="I70" i="6"/>
  <c r="L70" i="6"/>
  <c r="L148" i="6"/>
  <c r="J148" i="6"/>
  <c r="I148" i="6"/>
  <c r="J113" i="6"/>
  <c r="L113" i="6"/>
  <c r="I113" i="6"/>
  <c r="J104" i="6"/>
  <c r="I104" i="6"/>
  <c r="L104" i="6"/>
  <c r="L81" i="6"/>
  <c r="J81" i="6"/>
  <c r="I81" i="6"/>
  <c r="J66" i="6"/>
  <c r="L66" i="6"/>
  <c r="I66" i="6"/>
  <c r="I56" i="6"/>
  <c r="L56" i="6"/>
  <c r="J56" i="6"/>
  <c r="I40" i="6"/>
  <c r="L40" i="6"/>
  <c r="J40" i="6"/>
  <c r="L12" i="6"/>
  <c r="J12" i="6"/>
  <c r="I12" i="6"/>
  <c r="J22" i="6"/>
  <c r="I22" i="6"/>
  <c r="L22" i="6"/>
  <c r="J28" i="6"/>
  <c r="I28" i="6"/>
  <c r="L28" i="6"/>
  <c r="J37" i="6"/>
  <c r="I37" i="6"/>
  <c r="L37" i="6"/>
  <c r="J47" i="6"/>
  <c r="I47" i="6"/>
  <c r="L47" i="6"/>
  <c r="J55" i="6"/>
  <c r="L55" i="6"/>
  <c r="I55" i="6"/>
  <c r="I60" i="6"/>
  <c r="L60" i="6"/>
  <c r="J60" i="6"/>
  <c r="J41" i="6"/>
  <c r="I41" i="6"/>
  <c r="L41" i="6"/>
  <c r="I29" i="6"/>
  <c r="L29" i="6"/>
  <c r="J29" i="6"/>
  <c r="I17" i="6"/>
  <c r="L17" i="6"/>
  <c r="J17" i="6"/>
  <c r="J14" i="6"/>
  <c r="I14" i="6"/>
  <c r="L14" i="6"/>
  <c r="L190" i="6"/>
  <c r="J190" i="6"/>
  <c r="I190" i="6"/>
  <c r="L174" i="6"/>
  <c r="J174" i="6"/>
  <c r="I174" i="6"/>
  <c r="L184" i="6"/>
  <c r="J184" i="6"/>
  <c r="I184" i="6"/>
  <c r="J157" i="6"/>
  <c r="L157" i="6"/>
  <c r="I157" i="6"/>
  <c r="L128" i="6"/>
  <c r="J128" i="6"/>
  <c r="I128" i="6"/>
  <c r="L91" i="6"/>
  <c r="J91" i="6"/>
  <c r="I91" i="6"/>
  <c r="L109" i="6"/>
  <c r="J109" i="6"/>
  <c r="I109" i="6"/>
  <c r="L89" i="6"/>
  <c r="J89" i="6"/>
  <c r="I89" i="6"/>
  <c r="L105" i="6"/>
  <c r="J105" i="6"/>
  <c r="I105" i="6"/>
  <c r="I26" i="6"/>
  <c r="L26" i="6"/>
  <c r="J26" i="6"/>
  <c r="J20" i="6"/>
  <c r="I20" i="6"/>
  <c r="L20" i="6"/>
  <c r="J44" i="6"/>
  <c r="I44" i="6"/>
  <c r="L44" i="6"/>
  <c r="J115" i="6"/>
  <c r="L115" i="6"/>
  <c r="I115" i="6"/>
  <c r="I25" i="6"/>
  <c r="L25" i="6"/>
  <c r="J25" i="6"/>
  <c r="K47" i="5"/>
  <c r="L204" i="6"/>
  <c r="J204" i="6"/>
  <c r="I204" i="6"/>
  <c r="L196" i="6"/>
  <c r="J196" i="6"/>
  <c r="I196" i="6"/>
  <c r="L188" i="6"/>
  <c r="J188" i="6"/>
  <c r="I188" i="6"/>
  <c r="L180" i="6"/>
  <c r="J180" i="6"/>
  <c r="I180" i="6"/>
  <c r="L172" i="6"/>
  <c r="J172" i="6"/>
  <c r="I172" i="6"/>
  <c r="L164" i="6"/>
  <c r="J164" i="6"/>
  <c r="I164" i="6"/>
  <c r="L200" i="6"/>
  <c r="J200" i="6"/>
  <c r="I200" i="6"/>
  <c r="J191" i="6"/>
  <c r="I191" i="6"/>
  <c r="L191" i="6"/>
  <c r="L168" i="6"/>
  <c r="J168" i="6"/>
  <c r="I168" i="6"/>
  <c r="L158" i="6"/>
  <c r="J158" i="6"/>
  <c r="I158" i="6"/>
  <c r="J155" i="6"/>
  <c r="L155" i="6"/>
  <c r="I155" i="6"/>
  <c r="L150" i="6"/>
  <c r="J150" i="6"/>
  <c r="I150" i="6"/>
  <c r="L142" i="6"/>
  <c r="J142" i="6"/>
  <c r="I142" i="6"/>
  <c r="L134" i="6"/>
  <c r="J134" i="6"/>
  <c r="I134" i="6"/>
  <c r="L126" i="6"/>
  <c r="J126" i="6"/>
  <c r="I126" i="6"/>
  <c r="L144" i="6"/>
  <c r="J144" i="6"/>
  <c r="I144" i="6"/>
  <c r="J135" i="6"/>
  <c r="I135" i="6"/>
  <c r="L135" i="6"/>
  <c r="L138" i="6"/>
  <c r="J138" i="6"/>
  <c r="I138" i="6"/>
  <c r="J129" i="6"/>
  <c r="I129" i="6"/>
  <c r="L129" i="6"/>
  <c r="L118" i="6"/>
  <c r="J118" i="6"/>
  <c r="I118" i="6"/>
  <c r="L93" i="6"/>
  <c r="J93" i="6"/>
  <c r="I93" i="6"/>
  <c r="J84" i="6"/>
  <c r="I84" i="6"/>
  <c r="L84" i="6"/>
  <c r="L97" i="6"/>
  <c r="J97" i="6"/>
  <c r="I97" i="6"/>
  <c r="J72" i="6"/>
  <c r="I72" i="6"/>
  <c r="L72" i="6"/>
  <c r="L111" i="6"/>
  <c r="J111" i="6"/>
  <c r="I111" i="6"/>
  <c r="L103" i="6"/>
  <c r="J103" i="6"/>
  <c r="I103" i="6"/>
  <c r="L95" i="6"/>
  <c r="J95" i="6"/>
  <c r="I95" i="6"/>
  <c r="L87" i="6"/>
  <c r="J87" i="6"/>
  <c r="I87" i="6"/>
  <c r="J78" i="6"/>
  <c r="I78" i="6"/>
  <c r="L78" i="6"/>
  <c r="J68" i="6"/>
  <c r="L68" i="6"/>
  <c r="I68" i="6"/>
  <c r="J112" i="6"/>
  <c r="I112" i="6"/>
  <c r="L112" i="6"/>
  <c r="J96" i="6"/>
  <c r="I96" i="6"/>
  <c r="L96" i="6"/>
  <c r="I23" i="6"/>
  <c r="L23" i="6"/>
  <c r="J23" i="6"/>
  <c r="J11" i="6"/>
  <c r="I11" i="6"/>
  <c r="L11" i="6"/>
  <c r="I50" i="6"/>
  <c r="L50" i="6"/>
  <c r="J50" i="6"/>
  <c r="I54" i="6"/>
  <c r="L54" i="6"/>
  <c r="J54" i="6"/>
  <c r="L45" i="6"/>
  <c r="J45" i="6"/>
  <c r="I45" i="6"/>
  <c r="I21" i="6"/>
  <c r="L21" i="6"/>
  <c r="J21" i="6"/>
  <c r="J24" i="6"/>
  <c r="I24" i="6"/>
  <c r="L24" i="6"/>
  <c r="J31" i="6"/>
  <c r="I31" i="6"/>
  <c r="L31" i="6"/>
  <c r="J39" i="6"/>
  <c r="I39" i="6"/>
  <c r="L39" i="6"/>
  <c r="J49" i="6"/>
  <c r="L49" i="6"/>
  <c r="I49" i="6"/>
  <c r="I61" i="6"/>
  <c r="L61" i="6"/>
  <c r="J61" i="6"/>
  <c r="L9" i="6"/>
  <c r="J9" i="6"/>
  <c r="I9" i="6"/>
  <c r="L63" i="6"/>
  <c r="J63" i="6"/>
  <c r="I63" i="6"/>
  <c r="I52" i="6"/>
  <c r="L52" i="6"/>
  <c r="J52" i="6"/>
  <c r="J16" i="6"/>
  <c r="I16" i="6"/>
  <c r="L16" i="6"/>
  <c r="J10" i="6"/>
  <c r="I10" i="6"/>
  <c r="L10" i="6"/>
  <c r="I27" i="6"/>
  <c r="L27" i="6"/>
  <c r="J27" i="6"/>
  <c r="L198" i="6"/>
  <c r="J198" i="6"/>
  <c r="I198" i="6"/>
  <c r="L166" i="6"/>
  <c r="J166" i="6"/>
  <c r="I166" i="6"/>
  <c r="J175" i="6"/>
  <c r="I175" i="6"/>
  <c r="L175" i="6"/>
  <c r="J117" i="6"/>
  <c r="L117" i="6"/>
  <c r="I117" i="6"/>
  <c r="J145" i="6"/>
  <c r="I145" i="6"/>
  <c r="L145" i="6"/>
  <c r="L107" i="6"/>
  <c r="J107" i="6"/>
  <c r="I107" i="6"/>
  <c r="L83" i="6"/>
  <c r="J83" i="6"/>
  <c r="I83" i="6"/>
  <c r="J100" i="6"/>
  <c r="I100" i="6"/>
  <c r="L100" i="6"/>
  <c r="L71" i="6"/>
  <c r="J71" i="6"/>
  <c r="I71" i="6"/>
  <c r="I46" i="6"/>
  <c r="L46" i="6"/>
  <c r="J46" i="6"/>
  <c r="J53" i="6"/>
  <c r="L53" i="6"/>
  <c r="I53" i="6"/>
  <c r="J62" i="6"/>
  <c r="L62" i="6"/>
  <c r="I62" i="6"/>
  <c r="I15" i="6"/>
  <c r="L15" i="6"/>
  <c r="J15" i="6"/>
  <c r="J203" i="6"/>
  <c r="I203" i="6"/>
  <c r="L203" i="6"/>
  <c r="J195" i="6"/>
  <c r="I195" i="6"/>
  <c r="L195" i="6"/>
  <c r="J187" i="6"/>
  <c r="I187" i="6"/>
  <c r="L187" i="6"/>
  <c r="J179" i="6"/>
  <c r="I179" i="6"/>
  <c r="L179" i="6"/>
  <c r="J171" i="6"/>
  <c r="I171" i="6"/>
  <c r="L171" i="6"/>
  <c r="J163" i="6"/>
  <c r="I163" i="6"/>
  <c r="L163" i="6"/>
  <c r="L208" i="6"/>
  <c r="J208" i="6"/>
  <c r="I208" i="6"/>
  <c r="J199" i="6"/>
  <c r="I199" i="6"/>
  <c r="L199" i="6"/>
  <c r="L176" i="6"/>
  <c r="J176" i="6"/>
  <c r="I176" i="6"/>
  <c r="J167" i="6"/>
  <c r="I167" i="6"/>
  <c r="L167" i="6"/>
  <c r="L154" i="6"/>
  <c r="J154" i="6"/>
  <c r="I154" i="6"/>
  <c r="L178" i="6"/>
  <c r="J178" i="6"/>
  <c r="I178" i="6"/>
  <c r="J159" i="6"/>
  <c r="L159" i="6"/>
  <c r="I159" i="6"/>
  <c r="J153" i="6"/>
  <c r="L153" i="6"/>
  <c r="I153" i="6"/>
  <c r="J149" i="6"/>
  <c r="I149" i="6"/>
  <c r="L149" i="6"/>
  <c r="J141" i="6"/>
  <c r="I141" i="6"/>
  <c r="L141" i="6"/>
  <c r="J133" i="6"/>
  <c r="I133" i="6"/>
  <c r="L133" i="6"/>
  <c r="J125" i="6"/>
  <c r="I125" i="6"/>
  <c r="L125" i="6"/>
  <c r="J201" i="6"/>
  <c r="I201" i="6"/>
  <c r="L201" i="6"/>
  <c r="J169" i="6"/>
  <c r="I169" i="6"/>
  <c r="L169" i="6"/>
  <c r="L152" i="6"/>
  <c r="J152" i="6"/>
  <c r="I152" i="6"/>
  <c r="J143" i="6"/>
  <c r="I143" i="6"/>
  <c r="L143" i="6"/>
  <c r="L120" i="6"/>
  <c r="J120" i="6"/>
  <c r="I120" i="6"/>
  <c r="L186" i="6"/>
  <c r="J186" i="6"/>
  <c r="I186" i="6"/>
  <c r="L146" i="6"/>
  <c r="J146" i="6"/>
  <c r="I146" i="6"/>
  <c r="J137" i="6"/>
  <c r="I137" i="6"/>
  <c r="L137" i="6"/>
  <c r="J161" i="6"/>
  <c r="I161" i="6"/>
  <c r="L161" i="6"/>
  <c r="L124" i="6"/>
  <c r="J124" i="6"/>
  <c r="I124" i="6"/>
  <c r="J139" i="6"/>
  <c r="I139" i="6"/>
  <c r="L139" i="6"/>
  <c r="L101" i="6"/>
  <c r="J101" i="6"/>
  <c r="I101" i="6"/>
  <c r="J92" i="6"/>
  <c r="I92" i="6"/>
  <c r="L92" i="6"/>
  <c r="L69" i="6"/>
  <c r="J69" i="6"/>
  <c r="I69" i="6"/>
  <c r="L65" i="6"/>
  <c r="J65" i="6"/>
  <c r="I65" i="6"/>
  <c r="J147" i="6"/>
  <c r="I147" i="6"/>
  <c r="L147" i="6"/>
  <c r="L116" i="6"/>
  <c r="J116" i="6"/>
  <c r="I116" i="6"/>
  <c r="J110" i="6"/>
  <c r="I110" i="6"/>
  <c r="L110" i="6"/>
  <c r="J102" i="6"/>
  <c r="I102" i="6"/>
  <c r="L102" i="6"/>
  <c r="J94" i="6"/>
  <c r="I94" i="6"/>
  <c r="L94" i="6"/>
  <c r="J86" i="6"/>
  <c r="I86" i="6"/>
  <c r="L86" i="6"/>
  <c r="J64" i="6"/>
  <c r="L64" i="6"/>
  <c r="I64" i="6"/>
  <c r="J123" i="6"/>
  <c r="I123" i="6"/>
  <c r="L123" i="6"/>
  <c r="J88" i="6"/>
  <c r="I88" i="6"/>
  <c r="L88" i="6"/>
  <c r="L73" i="6"/>
  <c r="J73" i="6"/>
  <c r="I73" i="6"/>
  <c r="L67" i="6"/>
  <c r="J67" i="6"/>
  <c r="I67" i="6"/>
  <c r="I57" i="6"/>
  <c r="L57" i="6"/>
  <c r="J57" i="6"/>
  <c r="I48" i="6"/>
  <c r="L48" i="6"/>
  <c r="J48" i="6"/>
  <c r="I32" i="6"/>
  <c r="L32" i="6"/>
  <c r="J32" i="6"/>
  <c r="J59" i="6"/>
  <c r="L59" i="6"/>
  <c r="I59" i="6"/>
  <c r="J13" i="6"/>
  <c r="I13" i="6"/>
  <c r="L13" i="6"/>
  <c r="S29" i="6"/>
  <c r="S30" i="6"/>
  <c r="J33" i="6"/>
  <c r="I33" i="6"/>
  <c r="L33" i="6"/>
  <c r="J42" i="6"/>
  <c r="I42" i="6"/>
  <c r="L42" i="6"/>
  <c r="J51" i="6"/>
  <c r="L51" i="6"/>
  <c r="I51" i="6"/>
  <c r="U57" i="6"/>
  <c r="U56" i="6"/>
  <c r="I36" i="6"/>
  <c r="L36" i="6"/>
  <c r="J36" i="6"/>
  <c r="I19" i="6"/>
  <c r="L19" i="6"/>
  <c r="J19" i="6"/>
  <c r="K55" i="5"/>
  <c r="K63" i="5"/>
  <c r="K62" i="5"/>
  <c r="K61" i="5"/>
  <c r="K33" i="5"/>
  <c r="K49" i="5"/>
  <c r="K65" i="5"/>
  <c r="K25" i="5"/>
  <c r="K71" i="5"/>
  <c r="K116" i="5"/>
  <c r="K108" i="5"/>
  <c r="K100" i="5"/>
  <c r="K92" i="5"/>
  <c r="K84" i="5"/>
  <c r="K72" i="5"/>
  <c r="K56" i="5"/>
  <c r="K40" i="5"/>
  <c r="K70" i="5"/>
  <c r="K46" i="5"/>
  <c r="K31" i="5"/>
  <c r="K23" i="5"/>
  <c r="K110" i="5"/>
  <c r="K102" i="5"/>
  <c r="K94" i="5"/>
  <c r="K86" i="5"/>
  <c r="K76" i="5"/>
  <c r="K68" i="5"/>
  <c r="K60" i="5"/>
  <c r="K52" i="5"/>
  <c r="K44" i="5"/>
  <c r="K36" i="5"/>
  <c r="K28" i="5"/>
  <c r="K20" i="5"/>
  <c r="K37" i="5"/>
  <c r="K53" i="5"/>
  <c r="K69" i="5"/>
  <c r="K77" i="5"/>
  <c r="K85" i="5"/>
  <c r="K93" i="5"/>
  <c r="K101" i="5"/>
  <c r="K109" i="5"/>
  <c r="K117" i="5"/>
  <c r="K29" i="5"/>
  <c r="K21" i="5"/>
  <c r="K54" i="5"/>
  <c r="K74" i="5"/>
  <c r="K34" i="5"/>
  <c r="K26" i="5"/>
  <c r="K87" i="5"/>
  <c r="K95" i="5"/>
  <c r="K103" i="5"/>
  <c r="K111" i="5"/>
  <c r="K114" i="5"/>
  <c r="K106" i="5"/>
  <c r="K98" i="5"/>
  <c r="K90" i="5"/>
  <c r="K82" i="5"/>
  <c r="K64" i="5"/>
  <c r="K48" i="5"/>
  <c r="K32" i="5"/>
  <c r="K24" i="5"/>
  <c r="K41" i="5"/>
  <c r="K57" i="5"/>
  <c r="K73" i="5"/>
  <c r="K81" i="5"/>
  <c r="K89" i="5"/>
  <c r="K97" i="5"/>
  <c r="K105" i="5"/>
  <c r="K113" i="5"/>
  <c r="K38" i="5"/>
  <c r="K58" i="5"/>
  <c r="K78" i="5"/>
  <c r="K112" i="5"/>
  <c r="K104" i="5"/>
  <c r="K96" i="5"/>
  <c r="K88" i="5"/>
  <c r="K80" i="5"/>
  <c r="K30" i="5"/>
  <c r="K22" i="5"/>
  <c r="K35" i="5"/>
  <c r="K43" i="5"/>
  <c r="K51" i="5"/>
  <c r="K59" i="5"/>
  <c r="K67" i="5"/>
  <c r="K75" i="5"/>
  <c r="K83" i="5"/>
  <c r="K91" i="5"/>
  <c r="K99" i="5"/>
  <c r="K107" i="5"/>
  <c r="K115" i="5"/>
  <c r="K66" i="5"/>
  <c r="K50" i="5"/>
  <c r="K18" i="5"/>
  <c r="N10" i="4"/>
  <c r="N25" i="4"/>
  <c r="S45" i="6" l="1"/>
  <c r="T10" i="6"/>
  <c r="T57" i="6"/>
  <c r="T56" i="6"/>
  <c r="T26" i="6"/>
  <c r="T25" i="6"/>
  <c r="S61" i="6"/>
  <c r="S60" i="6"/>
  <c r="T40" i="6"/>
  <c r="T41" i="6" s="1"/>
  <c r="S44" i="6"/>
  <c r="K16" i="5"/>
</calcChain>
</file>

<file path=xl/sharedStrings.xml><?xml version="1.0" encoding="utf-8"?>
<sst xmlns="http://schemas.openxmlformats.org/spreadsheetml/2006/main" count="76" uniqueCount="53">
  <si>
    <t>std dev (σ)</t>
  </si>
  <si>
    <t>mean (µ)</t>
  </si>
  <si>
    <t>Original:</t>
  </si>
  <si>
    <t>Adj Probit</t>
  </si>
  <si>
    <t>Adj CDF</t>
  </si>
  <si>
    <t>Probit</t>
  </si>
  <si>
    <t>CDF</t>
  </si>
  <si>
    <t>Data</t>
  </si>
  <si>
    <t>Count</t>
  </si>
  <si>
    <t>Missing</t>
  </si>
  <si>
    <t>Make a truncated probit plot of this data.  Find the mean and standard deviation of the original distribution.</t>
  </si>
  <si>
    <t>Truncated Probit Plot</t>
  </si>
  <si>
    <t>Hit F9 and observe how two sets of correlated random numbers are generated.  The top graph is the data (left) and the bottom graph is synthesized (below).</t>
  </si>
  <si>
    <t>corr 1</t>
  </si>
  <si>
    <t>corr 2</t>
  </si>
  <si>
    <t>Input matrix</t>
  </si>
  <si>
    <t>Cholesky matrix</t>
  </si>
  <si>
    <t>variance 1</t>
  </si>
  <si>
    <t>covariance</t>
  </si>
  <si>
    <t>(Don't edit these cell formulas -- they take the Cholesky root of the green matrix.)</t>
  </si>
  <si>
    <t>variance 2</t>
  </si>
  <si>
    <t>corr =</t>
  </si>
  <si>
    <t>rand 1</t>
  </si>
  <si>
    <t>rand 2</t>
  </si>
  <si>
    <t>norm 1</t>
  </si>
  <si>
    <t>norm 2</t>
  </si>
  <si>
    <t>Correlated Synthesis</t>
  </si>
  <si>
    <t>good</t>
  </si>
  <si>
    <t>mean</t>
  </si>
  <si>
    <t>stdev</t>
  </si>
  <si>
    <t>30 MC runs:</t>
  </si>
  <si>
    <t>Answer: about 77% (+/- 3%) of units are good</t>
  </si>
  <si>
    <t>scale (α)</t>
  </si>
  <si>
    <t>lambda (λ)</t>
  </si>
  <si>
    <t>shape (β)</t>
  </si>
  <si>
    <t>Input</t>
  </si>
  <si>
    <t>&lt;-- 0-3 for exponential - lognormal</t>
  </si>
  <si>
    <t>Exponential</t>
  </si>
  <si>
    <t>Normal</t>
  </si>
  <si>
    <t>Weibull</t>
  </si>
  <si>
    <t>Lognormal</t>
  </si>
  <si>
    <t>Exbit</t>
  </si>
  <si>
    <t>ln Data</t>
  </si>
  <si>
    <t>Weibit</t>
  </si>
  <si>
    <t>Parameter</t>
  </si>
  <si>
    <t>Graphical</t>
  </si>
  <si>
    <t>Best</t>
  </si>
  <si>
    <t>fit:</t>
  </si>
  <si>
    <t>–</t>
  </si>
  <si>
    <t>Random number generators</t>
  </si>
  <si>
    <r>
      <t>mean (</t>
    </r>
    <r>
      <rPr>
        <sz val="10"/>
        <rFont val="Calibri"/>
        <family val="2"/>
      </rPr>
      <t>µ)</t>
    </r>
  </si>
  <si>
    <r>
      <t>std dev (</t>
    </r>
    <r>
      <rPr>
        <sz val="10"/>
        <rFont val="Calibri"/>
        <family val="2"/>
      </rPr>
      <t>σ)</t>
    </r>
  </si>
  <si>
    <t>Replace the 4 data columns with 4 random number generators, one for each type of distribution we have studied (exponential, normal, weibull, and lognormal).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</si>
</sst>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Font="0" applyAlignment="0" applyProtection="0"/>
    <xf numFmtId="0" fontId="1" fillId="3" borderId="1" applyNumberFormat="0" applyFont="0" applyAlignment="0" applyProtection="0"/>
    <xf numFmtId="0" fontId="1" fillId="4" borderId="1" applyNumberFormat="0" applyFont="0" applyAlignment="0" applyProtection="0"/>
    <xf numFmtId="0" fontId="2" fillId="0" borderId="0"/>
  </cellStyleXfs>
  <cellXfs count="18">
    <xf numFmtId="0" fontId="0" fillId="0" borderId="0" xfId="0"/>
    <xf numFmtId="0" fontId="2" fillId="0" borderId="0" xfId="1"/>
    <xf numFmtId="0" fontId="2" fillId="2" borderId="1" xfId="2" applyFont="1"/>
    <xf numFmtId="0" fontId="2" fillId="3" borderId="1" xfId="3" applyFont="1" applyAlignment="1">
      <alignment horizontal="center"/>
    </xf>
    <xf numFmtId="2" fontId="2" fillId="0" borderId="0" xfId="1" applyNumberFormat="1"/>
    <xf numFmtId="0" fontId="2" fillId="4" borderId="1" xfId="4" applyFont="1"/>
    <xf numFmtId="0" fontId="2" fillId="3" borderId="1" xfId="3" applyFont="1"/>
    <xf numFmtId="0" fontId="2" fillId="0" borderId="0" xfId="1" applyFont="1"/>
    <xf numFmtId="0" fontId="4" fillId="0" borderId="0" xfId="1" applyFont="1"/>
    <xf numFmtId="0" fontId="3" fillId="0" borderId="0" xfId="1" applyFont="1"/>
    <xf numFmtId="0" fontId="3" fillId="0" borderId="0" xfId="1" applyFont="1" applyFill="1" applyAlignment="1">
      <alignment horizontal="center"/>
    </xf>
    <xf numFmtId="0" fontId="2" fillId="0" borderId="0" xfId="1" applyFill="1"/>
    <xf numFmtId="0" fontId="5" fillId="0" borderId="0" xfId="1" applyFont="1" applyFill="1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/>
    <xf numFmtId="0" fontId="2" fillId="0" borderId="0" xfId="1" applyFont="1" applyAlignment="1">
      <alignment horizontal="center"/>
    </xf>
    <xf numFmtId="0" fontId="2" fillId="3" borderId="1" xfId="3" applyFont="1" applyAlignment="1">
      <alignment horizontal="left"/>
    </xf>
  </cellXfs>
  <cellStyles count="6">
    <cellStyle name="J - Input" xfId="4"/>
    <cellStyle name="J - Label" xfId="3"/>
    <cellStyle name="J - Output" xfId="2"/>
    <cellStyle name="Normal" xfId="0" builtinId="0"/>
    <cellStyle name="Normal 2" xfId="1"/>
    <cellStyle name="Normal 3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Truncated Probit Plot</a:t>
            </a:r>
          </a:p>
        </c:rich>
      </c:tx>
      <c:layout>
        <c:manualLayout>
          <c:xMode val="edge"/>
          <c:yMode val="edge"/>
          <c:x val="0.24631744385245305"/>
          <c:y val="1.58730158730158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419161676646709E-2"/>
          <c:y val="0.13976169645460984"/>
          <c:w val="0.84138714696590755"/>
          <c:h val="0.6656172145148593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5.1'!$B$8:$B$157</c:f>
              <c:numCache>
                <c:formatCode>General</c:formatCode>
                <c:ptCount val="150"/>
                <c:pt idx="0">
                  <c:v>4.5105816937097236</c:v>
                </c:pt>
                <c:pt idx="1">
                  <c:v>4.4733017415917944</c:v>
                </c:pt>
                <c:pt idx="2">
                  <c:v>4.4693887548417575</c:v>
                </c:pt>
                <c:pt idx="3">
                  <c:v>4.4380339288398254</c:v>
                </c:pt>
                <c:pt idx="4">
                  <c:v>4.4298399889947966</c:v>
                </c:pt>
                <c:pt idx="5">
                  <c:v>4.4157009456958658</c:v>
                </c:pt>
                <c:pt idx="6">
                  <c:v>4.4051552077126592</c:v>
                </c:pt>
                <c:pt idx="7">
                  <c:v>4.3927835470018177</c:v>
                </c:pt>
                <c:pt idx="8">
                  <c:v>4.389760286091116</c:v>
                </c:pt>
                <c:pt idx="9">
                  <c:v>4.3520615659608817</c:v>
                </c:pt>
                <c:pt idx="10">
                  <c:v>4.3302621450913588</c:v>
                </c:pt>
                <c:pt idx="11">
                  <c:v>4.3103047849274745</c:v>
                </c:pt>
                <c:pt idx="12">
                  <c:v>4.2985446863899357</c:v>
                </c:pt>
                <c:pt idx="13">
                  <c:v>4.2738714671337092</c:v>
                </c:pt>
                <c:pt idx="14">
                  <c:v>4.2360110594757696</c:v>
                </c:pt>
                <c:pt idx="15">
                  <c:v>4.2199886468724745</c:v>
                </c:pt>
                <c:pt idx="16">
                  <c:v>4.169917540383496</c:v>
                </c:pt>
                <c:pt idx="17">
                  <c:v>4.165580808899719</c:v>
                </c:pt>
                <c:pt idx="18">
                  <c:v>4.1451306216101269</c:v>
                </c:pt>
                <c:pt idx="19">
                  <c:v>4.1386546891698304</c:v>
                </c:pt>
                <c:pt idx="20">
                  <c:v>4.0181604331477976</c:v>
                </c:pt>
                <c:pt idx="21">
                  <c:v>3.9944401421038669</c:v>
                </c:pt>
                <c:pt idx="22">
                  <c:v>3.9441288293111194</c:v>
                </c:pt>
                <c:pt idx="23">
                  <c:v>3.9356716611333944</c:v>
                </c:pt>
                <c:pt idx="24">
                  <c:v>3.9333938132891459</c:v>
                </c:pt>
                <c:pt idx="25">
                  <c:v>3.863768191649954</c:v>
                </c:pt>
                <c:pt idx="26">
                  <c:v>3.7757341126813646</c:v>
                </c:pt>
                <c:pt idx="27">
                  <c:v>3.7580519943601751</c:v>
                </c:pt>
                <c:pt idx="28">
                  <c:v>3.7088794474267814</c:v>
                </c:pt>
                <c:pt idx="29">
                  <c:v>3.6911884291419499</c:v>
                </c:pt>
                <c:pt idx="30">
                  <c:v>3.6642037840312129</c:v>
                </c:pt>
                <c:pt idx="31">
                  <c:v>3.6546315023883951</c:v>
                </c:pt>
                <c:pt idx="32">
                  <c:v>3.5946452840347787</c:v>
                </c:pt>
                <c:pt idx="33">
                  <c:v>3.5935086859452317</c:v>
                </c:pt>
                <c:pt idx="34">
                  <c:v>3.5913252318110622</c:v>
                </c:pt>
                <c:pt idx="35">
                  <c:v>3.5807862912704405</c:v>
                </c:pt>
                <c:pt idx="36">
                  <c:v>3.553620951846626</c:v>
                </c:pt>
                <c:pt idx="37">
                  <c:v>3.5460721031495419</c:v>
                </c:pt>
                <c:pt idx="38">
                  <c:v>3.5395570305947888</c:v>
                </c:pt>
                <c:pt idx="39">
                  <c:v>3.462321238767192</c:v>
                </c:pt>
                <c:pt idx="40">
                  <c:v>3.3596295826415723</c:v>
                </c:pt>
                <c:pt idx="41">
                  <c:v>3.341649275063137</c:v>
                </c:pt>
                <c:pt idx="42">
                  <c:v>3.3160073949156876</c:v>
                </c:pt>
                <c:pt idx="43">
                  <c:v>3.2790005170098002</c:v>
                </c:pt>
                <c:pt idx="44">
                  <c:v>3.2785880231490458</c:v>
                </c:pt>
                <c:pt idx="45">
                  <c:v>3.2441254621836255</c:v>
                </c:pt>
                <c:pt idx="46">
                  <c:v>3.2404971861486711</c:v>
                </c:pt>
                <c:pt idx="47">
                  <c:v>3.1630642202273465</c:v>
                </c:pt>
                <c:pt idx="48">
                  <c:v>3.1391007797458181</c:v>
                </c:pt>
                <c:pt idx="49">
                  <c:v>3.0332328260049053</c:v>
                </c:pt>
                <c:pt idx="50">
                  <c:v>3.0160798922812293</c:v>
                </c:pt>
                <c:pt idx="51">
                  <c:v>2.9798841299689562</c:v>
                </c:pt>
                <c:pt idx="52">
                  <c:v>2.9700756848112451</c:v>
                </c:pt>
                <c:pt idx="53">
                  <c:v>2.92116049671744</c:v>
                </c:pt>
                <c:pt idx="54">
                  <c:v>2.9004865230453065</c:v>
                </c:pt>
                <c:pt idx="55">
                  <c:v>2.8518280306145543</c:v>
                </c:pt>
                <c:pt idx="56">
                  <c:v>2.6951878754889393</c:v>
                </c:pt>
                <c:pt idx="57">
                  <c:v>2.6571600057443785</c:v>
                </c:pt>
                <c:pt idx="58">
                  <c:v>2.5822915065637781</c:v>
                </c:pt>
                <c:pt idx="59">
                  <c:v>2.5813292907676786</c:v>
                </c:pt>
                <c:pt idx="60">
                  <c:v>2.5556584388476051</c:v>
                </c:pt>
                <c:pt idx="61">
                  <c:v>2.5532214281305472</c:v>
                </c:pt>
                <c:pt idx="62">
                  <c:v>2.541315794524186</c:v>
                </c:pt>
                <c:pt idx="63">
                  <c:v>2.5272684063221651</c:v>
                </c:pt>
                <c:pt idx="64">
                  <c:v>2.5070611897885073</c:v>
                </c:pt>
                <c:pt idx="65">
                  <c:v>2.5016749251269967</c:v>
                </c:pt>
                <c:pt idx="66">
                  <c:v>2.4922237811954147</c:v>
                </c:pt>
                <c:pt idx="67">
                  <c:v>2.4638014835520821</c:v>
                </c:pt>
                <c:pt idx="68">
                  <c:v>2.4406996006957238</c:v>
                </c:pt>
                <c:pt idx="69">
                  <c:v>2.4331689576477542</c:v>
                </c:pt>
                <c:pt idx="70">
                  <c:v>2.3949178850467585</c:v>
                </c:pt>
                <c:pt idx="71">
                  <c:v>2.3607669433444585</c:v>
                </c:pt>
                <c:pt idx="72">
                  <c:v>2.3592059792757158</c:v>
                </c:pt>
                <c:pt idx="73">
                  <c:v>2.35646011178296</c:v>
                </c:pt>
                <c:pt idx="74">
                  <c:v>2.3252579080932003</c:v>
                </c:pt>
                <c:pt idx="75">
                  <c:v>2.3123086392213326</c:v>
                </c:pt>
                <c:pt idx="76">
                  <c:v>2.2926198299336806</c:v>
                </c:pt>
                <c:pt idx="77">
                  <c:v>2.2763366662911433</c:v>
                </c:pt>
                <c:pt idx="78">
                  <c:v>2.2760202060403385</c:v>
                </c:pt>
                <c:pt idx="79">
                  <c:v>2.2577553731043238</c:v>
                </c:pt>
                <c:pt idx="80">
                  <c:v>2.2327280076308593</c:v>
                </c:pt>
                <c:pt idx="81">
                  <c:v>2.2116057600804298</c:v>
                </c:pt>
                <c:pt idx="82">
                  <c:v>2.1956151930631931</c:v>
                </c:pt>
                <c:pt idx="83">
                  <c:v>2.1759806109620103</c:v>
                </c:pt>
                <c:pt idx="84">
                  <c:v>2.1508908211732214</c:v>
                </c:pt>
                <c:pt idx="85">
                  <c:v>2.1508875017397662</c:v>
                </c:pt>
                <c:pt idx="86">
                  <c:v>2.1171324881772806</c:v>
                </c:pt>
                <c:pt idx="87">
                  <c:v>2.1132910182222107</c:v>
                </c:pt>
                <c:pt idx="88">
                  <c:v>2.087307044682789</c:v>
                </c:pt>
                <c:pt idx="89">
                  <c:v>2.0342997910967564</c:v>
                </c:pt>
                <c:pt idx="90">
                  <c:v>2.0241690184891881</c:v>
                </c:pt>
                <c:pt idx="91">
                  <c:v>2.0089187468558172</c:v>
                </c:pt>
                <c:pt idx="92">
                  <c:v>1.9151395531072914</c:v>
                </c:pt>
                <c:pt idx="93">
                  <c:v>1.8006738789987105</c:v>
                </c:pt>
                <c:pt idx="94">
                  <c:v>1.7796305957247052</c:v>
                </c:pt>
                <c:pt idx="95">
                  <c:v>1.6848537208054197</c:v>
                </c:pt>
                <c:pt idx="96">
                  <c:v>1.6712020949410458</c:v>
                </c:pt>
                <c:pt idx="97">
                  <c:v>1.6698212496759033</c:v>
                </c:pt>
                <c:pt idx="98">
                  <c:v>1.6306636417811862</c:v>
                </c:pt>
                <c:pt idx="99">
                  <c:v>1.5784021216466093</c:v>
                </c:pt>
                <c:pt idx="100">
                  <c:v>1.5742993073013909</c:v>
                </c:pt>
                <c:pt idx="101">
                  <c:v>1.5258669742967315</c:v>
                </c:pt>
                <c:pt idx="102">
                  <c:v>1.4877126364616697</c:v>
                </c:pt>
                <c:pt idx="103">
                  <c:v>1.4662808664144609</c:v>
                </c:pt>
                <c:pt idx="104">
                  <c:v>1.4455250602531127</c:v>
                </c:pt>
                <c:pt idx="105">
                  <c:v>1.409042570549885</c:v>
                </c:pt>
                <c:pt idx="106">
                  <c:v>1.3726368083877922</c:v>
                </c:pt>
                <c:pt idx="107">
                  <c:v>1.2930574234912262</c:v>
                </c:pt>
                <c:pt idx="108">
                  <c:v>1.2742537800050862</c:v>
                </c:pt>
                <c:pt idx="109">
                  <c:v>1.2701922619285848</c:v>
                </c:pt>
                <c:pt idx="110">
                  <c:v>1.2567259820370267</c:v>
                </c:pt>
                <c:pt idx="111">
                  <c:v>1.2526921656023955</c:v>
                </c:pt>
                <c:pt idx="112">
                  <c:v>1.176229760470223</c:v>
                </c:pt>
                <c:pt idx="113">
                  <c:v>1.1393282384163199</c:v>
                </c:pt>
                <c:pt idx="114">
                  <c:v>1.0991559563106561</c:v>
                </c:pt>
                <c:pt idx="115">
                  <c:v>1.0830511653679809</c:v>
                </c:pt>
                <c:pt idx="116">
                  <c:v>1.0379192066807637</c:v>
                </c:pt>
                <c:pt idx="117">
                  <c:v>0.99609856325909352</c:v>
                </c:pt>
                <c:pt idx="118">
                  <c:v>0.88301547245545642</c:v>
                </c:pt>
                <c:pt idx="119">
                  <c:v>0.83901544206989787</c:v>
                </c:pt>
                <c:pt idx="120">
                  <c:v>0.71649469311247849</c:v>
                </c:pt>
                <c:pt idx="121">
                  <c:v>0.70841606281413227</c:v>
                </c:pt>
                <c:pt idx="122">
                  <c:v>0.58424806563631204</c:v>
                </c:pt>
                <c:pt idx="123">
                  <c:v>0.58362691996142146</c:v>
                </c:pt>
                <c:pt idx="124">
                  <c:v>0.57193234476504085</c:v>
                </c:pt>
                <c:pt idx="125">
                  <c:v>0.56527700934602265</c:v>
                </c:pt>
                <c:pt idx="126">
                  <c:v>0.55675080365212359</c:v>
                </c:pt>
                <c:pt idx="127">
                  <c:v>0.49690587242163264</c:v>
                </c:pt>
                <c:pt idx="128">
                  <c:v>0.47555412061456259</c:v>
                </c:pt>
                <c:pt idx="129">
                  <c:v>0.46692978935653162</c:v>
                </c:pt>
                <c:pt idx="130">
                  <c:v>0.46049129267680922</c:v>
                </c:pt>
                <c:pt idx="131">
                  <c:v>0.2867695056665065</c:v>
                </c:pt>
                <c:pt idx="132">
                  <c:v>0.16146656698029282</c:v>
                </c:pt>
                <c:pt idx="133">
                  <c:v>-2.0648072182097188E-2</c:v>
                </c:pt>
                <c:pt idx="134">
                  <c:v>-0.14706087765786524</c:v>
                </c:pt>
                <c:pt idx="135">
                  <c:v>-0.15388564287545758</c:v>
                </c:pt>
                <c:pt idx="136">
                  <c:v>-0.34360707387693878</c:v>
                </c:pt>
                <c:pt idx="137">
                  <c:v>-0.35982464877750786</c:v>
                </c:pt>
                <c:pt idx="138">
                  <c:v>-0.37120524138604694</c:v>
                </c:pt>
                <c:pt idx="139">
                  <c:v>-0.46120078061029002</c:v>
                </c:pt>
                <c:pt idx="140">
                  <c:v>-0.66135508280029232</c:v>
                </c:pt>
                <c:pt idx="141">
                  <c:v>-0.70515286093202256</c:v>
                </c:pt>
                <c:pt idx="142">
                  <c:v>-0.75072262238772591</c:v>
                </c:pt>
                <c:pt idx="143">
                  <c:v>-0.87377040049366084</c:v>
                </c:pt>
                <c:pt idx="144">
                  <c:v>-1.011742227155926</c:v>
                </c:pt>
                <c:pt idx="145">
                  <c:v>-1.0948805460932221</c:v>
                </c:pt>
                <c:pt idx="146">
                  <c:v>-1.2475852086694506</c:v>
                </c:pt>
                <c:pt idx="147">
                  <c:v>-1.4721609159649667</c:v>
                </c:pt>
                <c:pt idx="148">
                  <c:v>-1.7998359549250047</c:v>
                </c:pt>
                <c:pt idx="149">
                  <c:v>-2.3837278590502251</c:v>
                </c:pt>
              </c:numCache>
            </c:numRef>
          </c:xVal>
          <c:yVal>
            <c:numRef>
              <c:f>'Ex 5.1'!$F$8:$F$157</c:f>
              <c:numCache>
                <c:formatCode>General</c:formatCode>
                <c:ptCount val="150"/>
                <c:pt idx="0">
                  <c:v>0.66509767139499953</c:v>
                </c:pt>
                <c:pt idx="1">
                  <c:v>0.64957302229678349</c:v>
                </c:pt>
                <c:pt idx="2">
                  <c:v>0.63420337728935972</c:v>
                </c:pt>
                <c:pt idx="3">
                  <c:v>0.61898211112271218</c:v>
                </c:pt>
                <c:pt idx="4">
                  <c:v>0.60390292558359793</c:v>
                </c:pt>
                <c:pt idx="5">
                  <c:v>0.58895982595082219</c:v>
                </c:pt>
                <c:pt idx="6">
                  <c:v>0.57414709947414444</c:v>
                </c:pt>
                <c:pt idx="7">
                  <c:v>0.55945929566790242</c:v>
                </c:pt>
                <c:pt idx="8">
                  <c:v>0.54489120823511805</c:v>
                </c:pt>
                <c:pt idx="9">
                  <c:v>0.5304378584592353</c:v>
                </c:pt>
                <c:pt idx="10">
                  <c:v>0.51609447991924207</c:v>
                </c:pt>
                <c:pt idx="11">
                  <c:v>0.50185650440009322</c:v>
                </c:pt>
                <c:pt idx="12">
                  <c:v>0.48771954888450414</c:v>
                </c:pt>
                <c:pt idx="13">
                  <c:v>0.47367940352453713</c:v>
                </c:pt>
                <c:pt idx="14">
                  <c:v>0.45973202050225337</c:v>
                </c:pt>
                <c:pt idx="15">
                  <c:v>0.44587350369822742</c:v>
                </c:pt>
                <c:pt idx="16">
                  <c:v>0.43210009909511987</c:v>
                </c:pt>
                <c:pt idx="17">
                  <c:v>0.41840818585089401</c:v>
                </c:pt>
                <c:pt idx="18">
                  <c:v>0.40479426798281942</c:v>
                </c:pt>
                <c:pt idx="19">
                  <c:v>0.39125496660919462</c:v>
                </c:pt>
                <c:pt idx="20">
                  <c:v>0.37778701270085813</c:v>
                </c:pt>
                <c:pt idx="21">
                  <c:v>0.36438724029913189</c:v>
                </c:pt>
                <c:pt idx="22">
                  <c:v>0.35105258016089946</c:v>
                </c:pt>
                <c:pt idx="23">
                  <c:v>0.33778005379514503</c:v>
                </c:pt>
                <c:pt idx="24">
                  <c:v>0.32456676785852062</c:v>
                </c:pt>
                <c:pt idx="25">
                  <c:v>0.31140990888038406</c:v>
                </c:pt>
                <c:pt idx="26">
                  <c:v>0.29830673829035242</c:v>
                </c:pt>
                <c:pt idx="27">
                  <c:v>0.28525458772371748</c:v>
                </c:pt>
                <c:pt idx="28">
                  <c:v>0.27225085458216447</c:v>
                </c:pt>
                <c:pt idx="29">
                  <c:v>0.2592929978290815</c:v>
                </c:pt>
                <c:pt idx="30">
                  <c:v>0.24637853400043935</c:v>
                </c:pt>
                <c:pt idx="31">
                  <c:v>0.2335050334137195</c:v>
                </c:pt>
                <c:pt idx="32">
                  <c:v>0.22067011655872479</c:v>
                </c:pt>
                <c:pt idx="33">
                  <c:v>0.20787145065533047</c:v>
                </c:pt>
                <c:pt idx="34">
                  <c:v>0.19510674636432496</c:v>
                </c:pt>
                <c:pt idx="35">
                  <c:v>0.18237375463848352</c:v>
                </c:pt>
                <c:pt idx="36">
                  <c:v>0.16967026370190358</c:v>
                </c:pt>
                <c:pt idx="37">
                  <c:v>0.15699409614643048</c:v>
                </c:pt>
                <c:pt idx="38">
                  <c:v>0.14434310613471857</c:v>
                </c:pt>
                <c:pt idx="39">
                  <c:v>0.13171517670012142</c:v>
                </c:pt>
                <c:pt idx="40">
                  <c:v>0.11910821713417175</c:v>
                </c:pt>
                <c:pt idx="41">
                  <c:v>0.10652016045293451</c:v>
                </c:pt>
                <c:pt idx="42">
                  <c:v>9.3948960933968692E-2</c:v>
                </c:pt>
                <c:pt idx="43">
                  <c:v>8.1392591716037396E-2</c:v>
                </c:pt>
                <c:pt idx="44">
                  <c:v>6.8849042454066312E-2</c:v>
                </c:pt>
                <c:pt idx="45">
                  <c:v>5.6316317022151882E-2</c:v>
                </c:pt>
                <c:pt idx="46">
                  <c:v>4.3792431257696302E-2</c:v>
                </c:pt>
                <c:pt idx="47">
                  <c:v>3.1275410739968611E-2</c:v>
                </c:pt>
                <c:pt idx="48">
                  <c:v>1.8763288596579494E-2</c:v>
                </c:pt>
                <c:pt idx="49">
                  <c:v>6.2541033315154067E-3</c:v>
                </c:pt>
                <c:pt idx="50">
                  <c:v>-6.2541033315154067E-3</c:v>
                </c:pt>
                <c:pt idx="51">
                  <c:v>-1.8763288596579355E-2</c:v>
                </c:pt>
                <c:pt idx="52">
                  <c:v>-3.1275410739968465E-2</c:v>
                </c:pt>
                <c:pt idx="53">
                  <c:v>-4.379243125769644E-2</c:v>
                </c:pt>
                <c:pt idx="54">
                  <c:v>-5.6316317022151882E-2</c:v>
                </c:pt>
                <c:pt idx="55">
                  <c:v>-6.8849042454066312E-2</c:v>
                </c:pt>
                <c:pt idx="56">
                  <c:v>-8.1392591716037396E-2</c:v>
                </c:pt>
                <c:pt idx="57">
                  <c:v>-9.3948960933968581E-2</c:v>
                </c:pt>
                <c:pt idx="58">
                  <c:v>-0.10652016045293462</c:v>
                </c:pt>
                <c:pt idx="59">
                  <c:v>-0.11910821713417175</c:v>
                </c:pt>
                <c:pt idx="60">
                  <c:v>-0.13171517670012142</c:v>
                </c:pt>
                <c:pt idx="61">
                  <c:v>-0.14434310613471857</c:v>
                </c:pt>
                <c:pt idx="62">
                  <c:v>-0.15699409614643037</c:v>
                </c:pt>
                <c:pt idx="63">
                  <c:v>-0.16967026370190372</c:v>
                </c:pt>
                <c:pt idx="64">
                  <c:v>-0.18237375463848368</c:v>
                </c:pt>
                <c:pt idx="65">
                  <c:v>-0.19510674636432496</c:v>
                </c:pt>
                <c:pt idx="66">
                  <c:v>-0.20787145065533047</c:v>
                </c:pt>
                <c:pt idx="67">
                  <c:v>-0.22067011655872468</c:v>
                </c:pt>
                <c:pt idx="68">
                  <c:v>-0.23350503341371939</c:v>
                </c:pt>
                <c:pt idx="69">
                  <c:v>-0.24637853400043941</c:v>
                </c:pt>
                <c:pt idx="70">
                  <c:v>-0.2592929978290815</c:v>
                </c:pt>
                <c:pt idx="71">
                  <c:v>-0.27225085458216447</c:v>
                </c:pt>
                <c:pt idx="72">
                  <c:v>-0.28525458772371731</c:v>
                </c:pt>
                <c:pt idx="73">
                  <c:v>-0.29830673829035226</c:v>
                </c:pt>
                <c:pt idx="74">
                  <c:v>-0.31140990888038428</c:v>
                </c:pt>
                <c:pt idx="75">
                  <c:v>-0.32456676785852062</c:v>
                </c:pt>
                <c:pt idx="76">
                  <c:v>-0.33778005379514503</c:v>
                </c:pt>
                <c:pt idx="77">
                  <c:v>-0.35105258016089946</c:v>
                </c:pt>
                <c:pt idx="78">
                  <c:v>-0.36438724029913205</c:v>
                </c:pt>
                <c:pt idx="79">
                  <c:v>-0.37778701270085818</c:v>
                </c:pt>
                <c:pt idx="80">
                  <c:v>-0.39125496660919462</c:v>
                </c:pt>
                <c:pt idx="81">
                  <c:v>-0.40479426798281953</c:v>
                </c:pt>
                <c:pt idx="82">
                  <c:v>-0.41840818585089429</c:v>
                </c:pt>
                <c:pt idx="83">
                  <c:v>-0.43210009909512009</c:v>
                </c:pt>
                <c:pt idx="84">
                  <c:v>-0.44587350369822754</c:v>
                </c:pt>
                <c:pt idx="85">
                  <c:v>-0.45973202050225354</c:v>
                </c:pt>
                <c:pt idx="86">
                  <c:v>-0.47367940352453747</c:v>
                </c:pt>
                <c:pt idx="87">
                  <c:v>-0.48771954888450458</c:v>
                </c:pt>
                <c:pt idx="88">
                  <c:v>-0.50185650440009355</c:v>
                </c:pt>
                <c:pt idx="89">
                  <c:v>-0.51609447991924218</c:v>
                </c:pt>
                <c:pt idx="90">
                  <c:v>-0.53043785845923541</c:v>
                </c:pt>
                <c:pt idx="91">
                  <c:v>-0.54489120823511805</c:v>
                </c:pt>
                <c:pt idx="92">
                  <c:v>-0.55945929566790298</c:v>
                </c:pt>
                <c:pt idx="93">
                  <c:v>-0.57414709947414488</c:v>
                </c:pt>
                <c:pt idx="94">
                  <c:v>-0.58895982595082241</c:v>
                </c:pt>
                <c:pt idx="95">
                  <c:v>-0.60390292558359804</c:v>
                </c:pt>
                <c:pt idx="96">
                  <c:v>-0.61898211112271218</c:v>
                </c:pt>
                <c:pt idx="97">
                  <c:v>-0.63420337728936016</c:v>
                </c:pt>
                <c:pt idx="98">
                  <c:v>-0.64957302229678393</c:v>
                </c:pt>
                <c:pt idx="99">
                  <c:v>-0.66509767139499976</c:v>
                </c:pt>
                <c:pt idx="100">
                  <c:v>-0.68078430267664325</c:v>
                </c:pt>
                <c:pt idx="101">
                  <c:v>-0.69664027541452611</c:v>
                </c:pt>
                <c:pt idx="102">
                  <c:v>-0.71267336124007763</c:v>
                </c:pt>
                <c:pt idx="103">
                  <c:v>-0.72889177851677778</c:v>
                </c:pt>
                <c:pt idx="104">
                  <c:v>-0.74530423031537774</c:v>
                </c:pt>
                <c:pt idx="105">
                  <c:v>-0.76191994645949512</c:v>
                </c:pt>
                <c:pt idx="106">
                  <c:v>-0.77874873018302038</c:v>
                </c:pt>
                <c:pt idx="107">
                  <c:v>-0.79580101002689541</c:v>
                </c:pt>
                <c:pt idx="108">
                  <c:v>-0.81308789770500423</c:v>
                </c:pt>
                <c:pt idx="109">
                  <c:v>-0.83062125279067045</c:v>
                </c:pt>
                <c:pt idx="110">
                  <c:v>-0.8484137552208213</c:v>
                </c:pt>
                <c:pt idx="111">
                  <c:v>-0.86647898678975677</c:v>
                </c:pt>
                <c:pt idx="112">
                  <c:v>-0.88483152301530998</c:v>
                </c:pt>
                <c:pt idx="113">
                  <c:v>-0.90348703701582589</c:v>
                </c:pt>
                <c:pt idx="114">
                  <c:v>-0.92246241734752521</c:v>
                </c:pt>
                <c:pt idx="115">
                  <c:v>-0.94177590213267803</c:v>
                </c:pt>
                <c:pt idx="116">
                  <c:v>-0.96144723227760642</c:v>
                </c:pt>
                <c:pt idx="117">
                  <c:v>-0.98149782715935407</c:v>
                </c:pt>
                <c:pt idx="118">
                  <c:v>-1.0019509868815037</c:v>
                </c:pt>
                <c:pt idx="119">
                  <c:v>-1.0228321261036526</c:v>
                </c:pt>
                <c:pt idx="120">
                  <c:v>-1.0441690455889392</c:v>
                </c:pt>
                <c:pt idx="121">
                  <c:v>-1.0659922490614977</c:v>
                </c:pt>
                <c:pt idx="122">
                  <c:v>-1.0883353148179222</c:v>
                </c:pt>
                <c:pt idx="123">
                  <c:v>-1.1112353339257341</c:v>
                </c:pt>
                <c:pt idx="124">
                  <c:v>-1.1347334299493967</c:v>
                </c:pt>
                <c:pt idx="125">
                  <c:v>-1.1588753792244371</c:v>
                </c:pt>
                <c:pt idx="126">
                  <c:v>-1.1837123561092822</c:v>
                </c:pt>
                <c:pt idx="127">
                  <c:v>-1.2093018348920097</c:v>
                </c:pt>
                <c:pt idx="128">
                  <c:v>-1.2357086898512508</c:v>
                </c:pt>
                <c:pt idx="129">
                  <c:v>-1.263006548446578</c:v>
                </c:pt>
                <c:pt idx="130">
                  <c:v>-1.2912794713519373</c:v>
                </c:pt>
                <c:pt idx="131">
                  <c:v>-1.3206240594830998</c:v>
                </c:pt>
                <c:pt idx="132">
                  <c:v>-1.3511521260686532</c:v>
                </c:pt>
                <c:pt idx="133">
                  <c:v>-1.3829941271006392</c:v>
                </c:pt>
                <c:pt idx="134">
                  <c:v>-1.4163036257244224</c:v>
                </c:pt>
                <c:pt idx="135">
                  <c:v>-1.4512631910577392</c:v>
                </c:pt>
                <c:pt idx="136">
                  <c:v>-1.4880923263362802</c:v>
                </c:pt>
                <c:pt idx="137">
                  <c:v>-1.5270583320354105</c:v>
                </c:pt>
                <c:pt idx="138">
                  <c:v>-1.5684915216655271</c:v>
                </c:pt>
                <c:pt idx="139">
                  <c:v>-1.6128070814723279</c:v>
                </c:pt>
                <c:pt idx="140">
                  <c:v>-1.6605374163770485</c:v>
                </c:pt>
                <c:pt idx="141">
                  <c:v>-1.712381710620517</c:v>
                </c:pt>
                <c:pt idx="142">
                  <c:v>-1.7692851078409655</c:v>
                </c:pt>
                <c:pt idx="143">
                  <c:v>-1.8325718510313058</c:v>
                </c:pt>
                <c:pt idx="144">
                  <c:v>-1.9041839786906032</c:v>
                </c:pt>
                <c:pt idx="145">
                  <c:v>-1.9871462915396887</c:v>
                </c:pt>
                <c:pt idx="146">
                  <c:v>-2.0865796576126225</c:v>
                </c:pt>
                <c:pt idx="147">
                  <c:v>-2.21229761517945</c:v>
                </c:pt>
                <c:pt idx="148">
                  <c:v>-2.3874422545356238</c:v>
                </c:pt>
                <c:pt idx="149">
                  <c:v>-2.6975095569769199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45696"/>
        <c:axId val="328047616"/>
      </c:scatterChart>
      <c:valAx>
        <c:axId val="32804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8047616"/>
        <c:crosses val="autoZero"/>
        <c:crossBetween val="midCat"/>
      </c:valAx>
      <c:valAx>
        <c:axId val="328047616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7.9840319361277438E-3"/>
              <c:y val="0.40530850310378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80456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Probit Plot</a:t>
            </a:r>
          </a:p>
        </c:rich>
      </c:tx>
      <c:layout>
        <c:manualLayout>
          <c:xMode val="edge"/>
          <c:yMode val="edge"/>
          <c:x val="0.39003001870275367"/>
          <c:y val="2.11640211640211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419161676646709E-2"/>
          <c:y val="0.13976169645460984"/>
          <c:w val="0.84138714696590733"/>
          <c:h val="0.692072240969878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5.1'!$B$8:$B$157</c:f>
              <c:numCache>
                <c:formatCode>General</c:formatCode>
                <c:ptCount val="150"/>
                <c:pt idx="0">
                  <c:v>4.5105816937097236</c:v>
                </c:pt>
                <c:pt idx="1">
                  <c:v>4.4733017415917944</c:v>
                </c:pt>
                <c:pt idx="2">
                  <c:v>4.4693887548417575</c:v>
                </c:pt>
                <c:pt idx="3">
                  <c:v>4.4380339288398254</c:v>
                </c:pt>
                <c:pt idx="4">
                  <c:v>4.4298399889947966</c:v>
                </c:pt>
                <c:pt idx="5">
                  <c:v>4.4157009456958658</c:v>
                </c:pt>
                <c:pt idx="6">
                  <c:v>4.4051552077126592</c:v>
                </c:pt>
                <c:pt idx="7">
                  <c:v>4.3927835470018177</c:v>
                </c:pt>
                <c:pt idx="8">
                  <c:v>4.389760286091116</c:v>
                </c:pt>
                <c:pt idx="9">
                  <c:v>4.3520615659608817</c:v>
                </c:pt>
                <c:pt idx="10">
                  <c:v>4.3302621450913588</c:v>
                </c:pt>
                <c:pt idx="11">
                  <c:v>4.3103047849274745</c:v>
                </c:pt>
                <c:pt idx="12">
                  <c:v>4.2985446863899357</c:v>
                </c:pt>
                <c:pt idx="13">
                  <c:v>4.2738714671337092</c:v>
                </c:pt>
                <c:pt idx="14">
                  <c:v>4.2360110594757696</c:v>
                </c:pt>
                <c:pt idx="15">
                  <c:v>4.2199886468724745</c:v>
                </c:pt>
                <c:pt idx="16">
                  <c:v>4.169917540383496</c:v>
                </c:pt>
                <c:pt idx="17">
                  <c:v>4.165580808899719</c:v>
                </c:pt>
                <c:pt idx="18">
                  <c:v>4.1451306216101269</c:v>
                </c:pt>
                <c:pt idx="19">
                  <c:v>4.1386546891698304</c:v>
                </c:pt>
                <c:pt idx="20">
                  <c:v>4.0181604331477976</c:v>
                </c:pt>
                <c:pt idx="21">
                  <c:v>3.9944401421038669</c:v>
                </c:pt>
                <c:pt idx="22">
                  <c:v>3.9441288293111194</c:v>
                </c:pt>
                <c:pt idx="23">
                  <c:v>3.9356716611333944</c:v>
                </c:pt>
                <c:pt idx="24">
                  <c:v>3.9333938132891459</c:v>
                </c:pt>
                <c:pt idx="25">
                  <c:v>3.863768191649954</c:v>
                </c:pt>
                <c:pt idx="26">
                  <c:v>3.7757341126813646</c:v>
                </c:pt>
                <c:pt idx="27">
                  <c:v>3.7580519943601751</c:v>
                </c:pt>
                <c:pt idx="28">
                  <c:v>3.7088794474267814</c:v>
                </c:pt>
                <c:pt idx="29">
                  <c:v>3.6911884291419499</c:v>
                </c:pt>
                <c:pt idx="30">
                  <c:v>3.6642037840312129</c:v>
                </c:pt>
                <c:pt idx="31">
                  <c:v>3.6546315023883951</c:v>
                </c:pt>
                <c:pt idx="32">
                  <c:v>3.5946452840347787</c:v>
                </c:pt>
                <c:pt idx="33">
                  <c:v>3.5935086859452317</c:v>
                </c:pt>
                <c:pt idx="34">
                  <c:v>3.5913252318110622</c:v>
                </c:pt>
                <c:pt idx="35">
                  <c:v>3.5807862912704405</c:v>
                </c:pt>
                <c:pt idx="36">
                  <c:v>3.553620951846626</c:v>
                </c:pt>
                <c:pt idx="37">
                  <c:v>3.5460721031495419</c:v>
                </c:pt>
                <c:pt idx="38">
                  <c:v>3.5395570305947888</c:v>
                </c:pt>
                <c:pt idx="39">
                  <c:v>3.462321238767192</c:v>
                </c:pt>
                <c:pt idx="40">
                  <c:v>3.3596295826415723</c:v>
                </c:pt>
                <c:pt idx="41">
                  <c:v>3.341649275063137</c:v>
                </c:pt>
                <c:pt idx="42">
                  <c:v>3.3160073949156876</c:v>
                </c:pt>
                <c:pt idx="43">
                  <c:v>3.2790005170098002</c:v>
                </c:pt>
                <c:pt idx="44">
                  <c:v>3.2785880231490458</c:v>
                </c:pt>
                <c:pt idx="45">
                  <c:v>3.2441254621836255</c:v>
                </c:pt>
                <c:pt idx="46">
                  <c:v>3.2404971861486711</c:v>
                </c:pt>
                <c:pt idx="47">
                  <c:v>3.1630642202273465</c:v>
                </c:pt>
                <c:pt idx="48">
                  <c:v>3.1391007797458181</c:v>
                </c:pt>
                <c:pt idx="49">
                  <c:v>3.0332328260049053</c:v>
                </c:pt>
                <c:pt idx="50">
                  <c:v>3.0160798922812293</c:v>
                </c:pt>
                <c:pt idx="51">
                  <c:v>2.9798841299689562</c:v>
                </c:pt>
                <c:pt idx="52">
                  <c:v>2.9700756848112451</c:v>
                </c:pt>
                <c:pt idx="53">
                  <c:v>2.92116049671744</c:v>
                </c:pt>
                <c:pt idx="54">
                  <c:v>2.9004865230453065</c:v>
                </c:pt>
                <c:pt idx="55">
                  <c:v>2.8518280306145543</c:v>
                </c:pt>
                <c:pt idx="56">
                  <c:v>2.6951878754889393</c:v>
                </c:pt>
                <c:pt idx="57">
                  <c:v>2.6571600057443785</c:v>
                </c:pt>
                <c:pt idx="58">
                  <c:v>2.5822915065637781</c:v>
                </c:pt>
                <c:pt idx="59">
                  <c:v>2.5813292907676786</c:v>
                </c:pt>
                <c:pt idx="60">
                  <c:v>2.5556584388476051</c:v>
                </c:pt>
                <c:pt idx="61">
                  <c:v>2.5532214281305472</c:v>
                </c:pt>
                <c:pt idx="62">
                  <c:v>2.541315794524186</c:v>
                </c:pt>
                <c:pt idx="63">
                  <c:v>2.5272684063221651</c:v>
                </c:pt>
                <c:pt idx="64">
                  <c:v>2.5070611897885073</c:v>
                </c:pt>
                <c:pt idx="65">
                  <c:v>2.5016749251269967</c:v>
                </c:pt>
                <c:pt idx="66">
                  <c:v>2.4922237811954147</c:v>
                </c:pt>
                <c:pt idx="67">
                  <c:v>2.4638014835520821</c:v>
                </c:pt>
                <c:pt idx="68">
                  <c:v>2.4406996006957238</c:v>
                </c:pt>
                <c:pt idx="69">
                  <c:v>2.4331689576477542</c:v>
                </c:pt>
                <c:pt idx="70">
                  <c:v>2.3949178850467585</c:v>
                </c:pt>
                <c:pt idx="71">
                  <c:v>2.3607669433444585</c:v>
                </c:pt>
                <c:pt idx="72">
                  <c:v>2.3592059792757158</c:v>
                </c:pt>
                <c:pt idx="73">
                  <c:v>2.35646011178296</c:v>
                </c:pt>
                <c:pt idx="74">
                  <c:v>2.3252579080932003</c:v>
                </c:pt>
                <c:pt idx="75">
                  <c:v>2.3123086392213326</c:v>
                </c:pt>
                <c:pt idx="76">
                  <c:v>2.2926198299336806</c:v>
                </c:pt>
                <c:pt idx="77">
                  <c:v>2.2763366662911433</c:v>
                </c:pt>
                <c:pt idx="78">
                  <c:v>2.2760202060403385</c:v>
                </c:pt>
                <c:pt idx="79">
                  <c:v>2.2577553731043238</c:v>
                </c:pt>
                <c:pt idx="80">
                  <c:v>2.2327280076308593</c:v>
                </c:pt>
                <c:pt idx="81">
                  <c:v>2.2116057600804298</c:v>
                </c:pt>
                <c:pt idx="82">
                  <c:v>2.1956151930631931</c:v>
                </c:pt>
                <c:pt idx="83">
                  <c:v>2.1759806109620103</c:v>
                </c:pt>
                <c:pt idx="84">
                  <c:v>2.1508908211732214</c:v>
                </c:pt>
                <c:pt idx="85">
                  <c:v>2.1508875017397662</c:v>
                </c:pt>
                <c:pt idx="86">
                  <c:v>2.1171324881772806</c:v>
                </c:pt>
                <c:pt idx="87">
                  <c:v>2.1132910182222107</c:v>
                </c:pt>
                <c:pt idx="88">
                  <c:v>2.087307044682789</c:v>
                </c:pt>
                <c:pt idx="89">
                  <c:v>2.0342997910967564</c:v>
                </c:pt>
                <c:pt idx="90">
                  <c:v>2.0241690184891881</c:v>
                </c:pt>
                <c:pt idx="91">
                  <c:v>2.0089187468558172</c:v>
                </c:pt>
                <c:pt idx="92">
                  <c:v>1.9151395531072914</c:v>
                </c:pt>
                <c:pt idx="93">
                  <c:v>1.8006738789987105</c:v>
                </c:pt>
                <c:pt idx="94">
                  <c:v>1.7796305957247052</c:v>
                </c:pt>
                <c:pt idx="95">
                  <c:v>1.6848537208054197</c:v>
                </c:pt>
                <c:pt idx="96">
                  <c:v>1.6712020949410458</c:v>
                </c:pt>
                <c:pt idx="97">
                  <c:v>1.6698212496759033</c:v>
                </c:pt>
                <c:pt idx="98">
                  <c:v>1.6306636417811862</c:v>
                </c:pt>
                <c:pt idx="99">
                  <c:v>1.5784021216466093</c:v>
                </c:pt>
                <c:pt idx="100">
                  <c:v>1.5742993073013909</c:v>
                </c:pt>
                <c:pt idx="101">
                  <c:v>1.5258669742967315</c:v>
                </c:pt>
                <c:pt idx="102">
                  <c:v>1.4877126364616697</c:v>
                </c:pt>
                <c:pt idx="103">
                  <c:v>1.4662808664144609</c:v>
                </c:pt>
                <c:pt idx="104">
                  <c:v>1.4455250602531127</c:v>
                </c:pt>
                <c:pt idx="105">
                  <c:v>1.409042570549885</c:v>
                </c:pt>
                <c:pt idx="106">
                  <c:v>1.3726368083877922</c:v>
                </c:pt>
                <c:pt idx="107">
                  <c:v>1.2930574234912262</c:v>
                </c:pt>
                <c:pt idx="108">
                  <c:v>1.2742537800050862</c:v>
                </c:pt>
                <c:pt idx="109">
                  <c:v>1.2701922619285848</c:v>
                </c:pt>
                <c:pt idx="110">
                  <c:v>1.2567259820370267</c:v>
                </c:pt>
                <c:pt idx="111">
                  <c:v>1.2526921656023955</c:v>
                </c:pt>
                <c:pt idx="112">
                  <c:v>1.176229760470223</c:v>
                </c:pt>
                <c:pt idx="113">
                  <c:v>1.1393282384163199</c:v>
                </c:pt>
                <c:pt idx="114">
                  <c:v>1.0991559563106561</c:v>
                </c:pt>
                <c:pt idx="115">
                  <c:v>1.0830511653679809</c:v>
                </c:pt>
                <c:pt idx="116">
                  <c:v>1.0379192066807637</c:v>
                </c:pt>
                <c:pt idx="117">
                  <c:v>0.99609856325909352</c:v>
                </c:pt>
                <c:pt idx="118">
                  <c:v>0.88301547245545642</c:v>
                </c:pt>
                <c:pt idx="119">
                  <c:v>0.83901544206989787</c:v>
                </c:pt>
                <c:pt idx="120">
                  <c:v>0.71649469311247849</c:v>
                </c:pt>
                <c:pt idx="121">
                  <c:v>0.70841606281413227</c:v>
                </c:pt>
                <c:pt idx="122">
                  <c:v>0.58424806563631204</c:v>
                </c:pt>
                <c:pt idx="123">
                  <c:v>0.58362691996142146</c:v>
                </c:pt>
                <c:pt idx="124">
                  <c:v>0.57193234476504085</c:v>
                </c:pt>
                <c:pt idx="125">
                  <c:v>0.56527700934602265</c:v>
                </c:pt>
                <c:pt idx="126">
                  <c:v>0.55675080365212359</c:v>
                </c:pt>
                <c:pt idx="127">
                  <c:v>0.49690587242163264</c:v>
                </c:pt>
                <c:pt idx="128">
                  <c:v>0.47555412061456259</c:v>
                </c:pt>
                <c:pt idx="129">
                  <c:v>0.46692978935653162</c:v>
                </c:pt>
                <c:pt idx="130">
                  <c:v>0.46049129267680922</c:v>
                </c:pt>
                <c:pt idx="131">
                  <c:v>0.2867695056665065</c:v>
                </c:pt>
                <c:pt idx="132">
                  <c:v>0.16146656698029282</c:v>
                </c:pt>
                <c:pt idx="133">
                  <c:v>-2.0648072182097188E-2</c:v>
                </c:pt>
                <c:pt idx="134">
                  <c:v>-0.14706087765786524</c:v>
                </c:pt>
                <c:pt idx="135">
                  <c:v>-0.15388564287545758</c:v>
                </c:pt>
                <c:pt idx="136">
                  <c:v>-0.34360707387693878</c:v>
                </c:pt>
                <c:pt idx="137">
                  <c:v>-0.35982464877750786</c:v>
                </c:pt>
                <c:pt idx="138">
                  <c:v>-0.37120524138604694</c:v>
                </c:pt>
                <c:pt idx="139">
                  <c:v>-0.46120078061029002</c:v>
                </c:pt>
                <c:pt idx="140">
                  <c:v>-0.66135508280029232</c:v>
                </c:pt>
                <c:pt idx="141">
                  <c:v>-0.70515286093202256</c:v>
                </c:pt>
                <c:pt idx="142">
                  <c:v>-0.75072262238772591</c:v>
                </c:pt>
                <c:pt idx="143">
                  <c:v>-0.87377040049366084</c:v>
                </c:pt>
                <c:pt idx="144">
                  <c:v>-1.011742227155926</c:v>
                </c:pt>
                <c:pt idx="145">
                  <c:v>-1.0948805460932221</c:v>
                </c:pt>
                <c:pt idx="146">
                  <c:v>-1.2475852086694506</c:v>
                </c:pt>
                <c:pt idx="147">
                  <c:v>-1.4721609159649667</c:v>
                </c:pt>
                <c:pt idx="148">
                  <c:v>-1.7998359549250047</c:v>
                </c:pt>
                <c:pt idx="149">
                  <c:v>-2.3837278590502251</c:v>
                </c:pt>
              </c:numCache>
            </c:numRef>
          </c:xVal>
          <c:yVal>
            <c:numRef>
              <c:f>'Ex 5.1'!$D$8:$D$157</c:f>
              <c:numCache>
                <c:formatCode>General</c:formatCode>
                <c:ptCount val="150"/>
                <c:pt idx="0">
                  <c:v>2.6005107358181592</c:v>
                </c:pt>
                <c:pt idx="1">
                  <c:v>2.2800220122984238</c:v>
                </c:pt>
                <c:pt idx="2">
                  <c:v>2.098010075728026</c:v>
                </c:pt>
                <c:pt idx="3">
                  <c:v>1.9668359404776035</c:v>
                </c:pt>
                <c:pt idx="4">
                  <c:v>1.86273186742165</c:v>
                </c:pt>
                <c:pt idx="5">
                  <c:v>1.7756060487196852</c:v>
                </c:pt>
                <c:pt idx="6">
                  <c:v>1.7001870641989876</c:v>
                </c:pt>
                <c:pt idx="7">
                  <c:v>1.6333585133491366</c:v>
                </c:pt>
                <c:pt idx="8">
                  <c:v>1.5731180362345845</c:v>
                </c:pt>
                <c:pt idx="9">
                  <c:v>1.518099323478814</c:v>
                </c:pt>
                <c:pt idx="10">
                  <c:v>1.4673265888223146</c:v>
                </c:pt>
                <c:pt idx="11">
                  <c:v>1.4200775462782838</c:v>
                </c:pt>
                <c:pt idx="12">
                  <c:v>1.375801881735184</c:v>
                </c:pt>
                <c:pt idx="13">
                  <c:v>1.3340701999820297</c:v>
                </c:pt>
                <c:pt idx="14">
                  <c:v>1.2945406912167101</c:v>
                </c:pt>
                <c:pt idx="15">
                  <c:v>1.2569365953862195</c:v>
                </c:pt>
                <c:pt idx="16">
                  <c:v>1.2210305102784003</c:v>
                </c:pt>
                <c:pt idx="17">
                  <c:v>1.1866331847050593</c:v>
                </c:pt>
                <c:pt idx="18">
                  <c:v>1.1535853368957101</c:v>
                </c:pt>
                <c:pt idx="19">
                  <c:v>1.1217515652266787</c:v>
                </c:pt>
                <c:pt idx="20">
                  <c:v>1.0910157383308985</c:v>
                </c:pt>
                <c:pt idx="21">
                  <c:v>1.0612774518311936</c:v>
                </c:pt>
                <c:pt idx="22">
                  <c:v>1.0324492676239538</c:v>
                </c:pt>
                <c:pt idx="23">
                  <c:v>1.0044545363550046</c:v>
                </c:pt>
                <c:pt idx="24">
                  <c:v>0.97722566070449535</c:v>
                </c:pt>
                <c:pt idx="25">
                  <c:v>0.95070269616269287</c:v>
                </c:pt>
                <c:pt idx="26">
                  <c:v>0.92483221323514175</c:v>
                </c:pt>
                <c:pt idx="27">
                  <c:v>0.89956636433895598</c:v>
                </c:pt>
                <c:pt idx="28">
                  <c:v>0.87486211255132484</c:v>
                </c:pt>
                <c:pt idx="29">
                  <c:v>0.85068058950399972</c:v>
                </c:pt>
                <c:pt idx="30">
                  <c:v>0.82698655719548408</c:v>
                </c:pt>
                <c:pt idx="31">
                  <c:v>0.80374795407500377</c:v>
                </c:pt>
                <c:pt idx="32">
                  <c:v>0.78093550996327554</c:v>
                </c:pt>
                <c:pt idx="33">
                  <c:v>0.75852241758343752</c:v>
                </c:pt>
                <c:pt idx="34">
                  <c:v>0.73648405094193237</c:v>
                </c:pt>
                <c:pt idx="35">
                  <c:v>0.71479772271184716</c:v>
                </c:pt>
                <c:pt idx="36">
                  <c:v>0.69344247426622707</c:v>
                </c:pt>
                <c:pt idx="37">
                  <c:v>0.67239889318635737</c:v>
                </c:pt>
                <c:pt idx="38">
                  <c:v>0.65164895400387912</c:v>
                </c:pt>
                <c:pt idx="39">
                  <c:v>0.63117587868129144</c:v>
                </c:pt>
                <c:pt idx="40">
                  <c:v>0.61096401393451216</c:v>
                </c:pt>
                <c:pt idx="41">
                  <c:v>0.59099872298542266</c:v>
                </c:pt>
                <c:pt idx="42">
                  <c:v>0.57126628972593729</c:v>
                </c:pt>
                <c:pt idx="43">
                  <c:v>0.55175383359677166</c:v>
                </c:pt>
                <c:pt idx="44">
                  <c:v>0.53244923374825626</c:v>
                </c:pt>
                <c:pt idx="45">
                  <c:v>0.5133410612685253</c:v>
                </c:pt>
                <c:pt idx="46">
                  <c:v>0.49441851844513979</c:v>
                </c:pt>
                <c:pt idx="47">
                  <c:v>0.47567138417667387</c:v>
                </c:pt>
                <c:pt idx="48">
                  <c:v>0.4570899647765887</c:v>
                </c:pt>
                <c:pt idx="49">
                  <c:v>0.43866504951730972</c:v>
                </c:pt>
                <c:pt idx="50">
                  <c:v>0.42038787035137337</c:v>
                </c:pt>
                <c:pt idx="51">
                  <c:v>0.40225006532172536</c:v>
                </c:pt>
                <c:pt idx="52">
                  <c:v>0.38424364523703519</c:v>
                </c:pt>
                <c:pt idx="53">
                  <c:v>0.36636096324220568</c:v>
                </c:pt>
                <c:pt idx="54">
                  <c:v>0.3485946869605821</c:v>
                </c:pt>
                <c:pt idx="55">
                  <c:v>0.33093777292405102</c:v>
                </c:pt>
                <c:pt idx="56">
                  <c:v>0.31338344304125598</c:v>
                </c:pt>
                <c:pt idx="57">
                  <c:v>0.29592516288346499</c:v>
                </c:pt>
                <c:pt idx="58">
                  <c:v>0.27855662159287398</c:v>
                </c:pt>
                <c:pt idx="59">
                  <c:v>0.26127171323997056</c:v>
                </c:pt>
                <c:pt idx="60">
                  <c:v>0.24406451947547231</c:v>
                </c:pt>
                <c:pt idx="61">
                  <c:v>0.22692929333873882</c:v>
                </c:pt>
                <c:pt idx="62">
                  <c:v>0.2098604440987725</c:v>
                </c:pt>
                <c:pt idx="63">
                  <c:v>0.19285252301627676</c:v>
                </c:pt>
                <c:pt idx="64">
                  <c:v>0.1759002099259766</c:v>
                </c:pt>
                <c:pt idx="65">
                  <c:v>0.15899830054772235</c:v>
                </c:pt>
                <c:pt idx="66">
                  <c:v>0.14214169444300165</c:v>
                </c:pt>
                <c:pt idx="67">
                  <c:v>0.12532538354049272</c:v>
                </c:pt>
                <c:pt idx="68">
                  <c:v>0.10854444116035397</c:v>
                </c:pt>
                <c:pt idx="69">
                  <c:v>9.1794011472155768E-2</c:v>
                </c:pt>
                <c:pt idx="70">
                  <c:v>7.5069299325823652E-2</c:v>
                </c:pt>
                <c:pt idx="71">
                  <c:v>5.8365560398727159E-2</c:v>
                </c:pt>
                <c:pt idx="72">
                  <c:v>4.1678091605216329E-2</c:v>
                </c:pt>
                <c:pt idx="73">
                  <c:v>2.5002221717492175E-2</c:v>
                </c:pt>
                <c:pt idx="74">
                  <c:v>8.3333021487657453E-3</c:v>
                </c:pt>
                <c:pt idx="75">
                  <c:v>-8.3333021487658841E-3</c:v>
                </c:pt>
                <c:pt idx="76">
                  <c:v>-2.5002221717492314E-2</c:v>
                </c:pt>
                <c:pt idx="77">
                  <c:v>-4.1678091605216329E-2</c:v>
                </c:pt>
                <c:pt idx="78">
                  <c:v>-5.8365560398727159E-2</c:v>
                </c:pt>
                <c:pt idx="79">
                  <c:v>-7.5069299325823652E-2</c:v>
                </c:pt>
                <c:pt idx="80">
                  <c:v>-9.1794011472155629E-2</c:v>
                </c:pt>
                <c:pt idx="81">
                  <c:v>-0.10854444116035383</c:v>
                </c:pt>
                <c:pt idx="82">
                  <c:v>-0.12532538354049289</c:v>
                </c:pt>
                <c:pt idx="83">
                  <c:v>-0.14214169444300165</c:v>
                </c:pt>
                <c:pt idx="84">
                  <c:v>-0.15899830054772235</c:v>
                </c:pt>
                <c:pt idx="85">
                  <c:v>-0.1759002099259766</c:v>
                </c:pt>
                <c:pt idx="86">
                  <c:v>-0.19285252301627676</c:v>
                </c:pt>
                <c:pt idx="87">
                  <c:v>-0.20986044409877233</c:v>
                </c:pt>
                <c:pt idx="88">
                  <c:v>-0.22692929333873901</c:v>
                </c:pt>
                <c:pt idx="89">
                  <c:v>-0.24406451947547245</c:v>
                </c:pt>
                <c:pt idx="90">
                  <c:v>-0.26127171323997056</c:v>
                </c:pt>
                <c:pt idx="91">
                  <c:v>-0.27855662159287398</c:v>
                </c:pt>
                <c:pt idx="92">
                  <c:v>-0.29592516288346499</c:v>
                </c:pt>
                <c:pt idx="93">
                  <c:v>-0.31338344304125587</c:v>
                </c:pt>
                <c:pt idx="94">
                  <c:v>-0.33093777292405085</c:v>
                </c:pt>
                <c:pt idx="95">
                  <c:v>-0.34859468696058221</c:v>
                </c:pt>
                <c:pt idx="96">
                  <c:v>-0.36636096324220568</c:v>
                </c:pt>
                <c:pt idx="97">
                  <c:v>-0.38424364523703519</c:v>
                </c:pt>
                <c:pt idx="98">
                  <c:v>-0.40225006532172536</c:v>
                </c:pt>
                <c:pt idx="99">
                  <c:v>-0.42038787035137337</c:v>
                </c:pt>
                <c:pt idx="100">
                  <c:v>-0.43866504951730956</c:v>
                </c:pt>
                <c:pt idx="101">
                  <c:v>-0.45708996477658875</c:v>
                </c:pt>
                <c:pt idx="102">
                  <c:v>-0.47567138417667404</c:v>
                </c:pt>
                <c:pt idx="103">
                  <c:v>-0.49441851844513979</c:v>
                </c:pt>
                <c:pt idx="104">
                  <c:v>-0.5133410612685253</c:v>
                </c:pt>
                <c:pt idx="105">
                  <c:v>-0.53244923374825626</c:v>
                </c:pt>
                <c:pt idx="106">
                  <c:v>-0.55175383359677133</c:v>
                </c:pt>
                <c:pt idx="107">
                  <c:v>-0.57126628972593729</c:v>
                </c:pt>
                <c:pt idx="108">
                  <c:v>-0.590998722985423</c:v>
                </c:pt>
                <c:pt idx="109">
                  <c:v>-0.61096401393451238</c:v>
                </c:pt>
                <c:pt idx="110">
                  <c:v>-0.63117587868129144</c:v>
                </c:pt>
                <c:pt idx="111">
                  <c:v>-0.65164895400387912</c:v>
                </c:pt>
                <c:pt idx="112">
                  <c:v>-0.67239889318635737</c:v>
                </c:pt>
                <c:pt idx="113">
                  <c:v>-0.69344247426622707</c:v>
                </c:pt>
                <c:pt idx="114">
                  <c:v>-0.71479772271184616</c:v>
                </c:pt>
                <c:pt idx="115">
                  <c:v>-0.73648405094193248</c:v>
                </c:pt>
                <c:pt idx="116">
                  <c:v>-0.75852241758343752</c:v>
                </c:pt>
                <c:pt idx="117">
                  <c:v>-0.78093550996327554</c:v>
                </c:pt>
                <c:pt idx="118">
                  <c:v>-0.80374795407500377</c:v>
                </c:pt>
                <c:pt idx="119">
                  <c:v>-0.82698655719548408</c:v>
                </c:pt>
                <c:pt idx="120">
                  <c:v>-0.85068058950399972</c:v>
                </c:pt>
                <c:pt idx="121">
                  <c:v>-0.87486211255132706</c:v>
                </c:pt>
                <c:pt idx="122">
                  <c:v>-0.89956636433895476</c:v>
                </c:pt>
                <c:pt idx="123">
                  <c:v>-0.92483221323514253</c:v>
                </c:pt>
                <c:pt idx="124">
                  <c:v>-0.95070269616269287</c:v>
                </c:pt>
                <c:pt idx="125">
                  <c:v>-0.97722566070449535</c:v>
                </c:pt>
                <c:pt idx="126">
                  <c:v>-1.0044545363550046</c:v>
                </c:pt>
                <c:pt idx="127">
                  <c:v>-1.0324492676239538</c:v>
                </c:pt>
                <c:pt idx="128">
                  <c:v>-1.0612774518311938</c:v>
                </c:pt>
                <c:pt idx="129">
                  <c:v>-1.0910157383308992</c:v>
                </c:pt>
                <c:pt idx="130">
                  <c:v>-1.1217515652266796</c:v>
                </c:pt>
                <c:pt idx="131">
                  <c:v>-1.1535853368957103</c:v>
                </c:pt>
                <c:pt idx="132">
                  <c:v>-1.18663318470506</c:v>
                </c:pt>
                <c:pt idx="133">
                  <c:v>-1.2210305102784</c:v>
                </c:pt>
                <c:pt idx="134">
                  <c:v>-1.2569365953862193</c:v>
                </c:pt>
                <c:pt idx="135">
                  <c:v>-1.2945406912167106</c:v>
                </c:pt>
                <c:pt idx="136">
                  <c:v>-1.3340701999820312</c:v>
                </c:pt>
                <c:pt idx="137">
                  <c:v>-1.3758018817351854</c:v>
                </c:pt>
                <c:pt idx="138">
                  <c:v>-1.4200775462782851</c:v>
                </c:pt>
                <c:pt idx="139">
                  <c:v>-1.467326588822315</c:v>
                </c:pt>
                <c:pt idx="140">
                  <c:v>-1.518099323478814</c:v>
                </c:pt>
                <c:pt idx="141">
                  <c:v>-1.5731180362345851</c:v>
                </c:pt>
                <c:pt idx="142">
                  <c:v>-1.6333585133491384</c:v>
                </c:pt>
                <c:pt idx="143">
                  <c:v>-1.7001870641989889</c:v>
                </c:pt>
                <c:pt idx="144">
                  <c:v>-1.7756060487196867</c:v>
                </c:pt>
                <c:pt idx="145">
                  <c:v>-1.8627318674216511</c:v>
                </c:pt>
                <c:pt idx="146">
                  <c:v>-1.9668359404776052</c:v>
                </c:pt>
                <c:pt idx="147">
                  <c:v>-2.0980100757280287</c:v>
                </c:pt>
                <c:pt idx="148">
                  <c:v>-2.2800220122984269</c:v>
                </c:pt>
                <c:pt idx="149">
                  <c:v>-2.6005107358181703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312704"/>
        <c:axId val="330351744"/>
      </c:scatterChart>
      <c:valAx>
        <c:axId val="33031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value</a:t>
                </a:r>
              </a:p>
            </c:rich>
          </c:tx>
          <c:layout>
            <c:manualLayout>
              <c:xMode val="edge"/>
              <c:yMode val="edge"/>
              <c:x val="0.429106825718643"/>
              <c:y val="0.86357996917052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0351744"/>
        <c:crosses val="autoZero"/>
        <c:crossBetween val="midCat"/>
      </c:valAx>
      <c:valAx>
        <c:axId val="330351744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7.9840319361277438E-3"/>
              <c:y val="0.405308503103781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03127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Correlated Random Normals</a:t>
            </a:r>
          </a:p>
        </c:rich>
      </c:tx>
      <c:layout>
        <c:manualLayout>
          <c:xMode val="edge"/>
          <c:yMode val="edge"/>
          <c:x val="0.22591398773941662"/>
          <c:y val="3.4920743181867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0152292086752"/>
          <c:y val="0.14920681177707049"/>
          <c:w val="0.81063254424143516"/>
          <c:h val="0.7269863807861498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 5.2'!$B$5:$B$104</c:f>
              <c:numCache>
                <c:formatCode>General</c:formatCode>
                <c:ptCount val="100"/>
                <c:pt idx="0">
                  <c:v>2.0431643866123097</c:v>
                </c:pt>
                <c:pt idx="1">
                  <c:v>1.0672947099401078</c:v>
                </c:pt>
                <c:pt idx="2">
                  <c:v>-0.67778344154149928</c:v>
                </c:pt>
                <c:pt idx="3">
                  <c:v>-1.5549109336639055</c:v>
                </c:pt>
                <c:pt idx="4">
                  <c:v>1.3354053357439082</c:v>
                </c:pt>
                <c:pt idx="5">
                  <c:v>1.0352362554358003</c:v>
                </c:pt>
                <c:pt idx="6">
                  <c:v>0.51045849176848335</c:v>
                </c:pt>
                <c:pt idx="7">
                  <c:v>0.69622249524224766</c:v>
                </c:pt>
                <c:pt idx="8">
                  <c:v>0.26599066910818542</c:v>
                </c:pt>
                <c:pt idx="9">
                  <c:v>1.5227660448699121</c:v>
                </c:pt>
                <c:pt idx="10">
                  <c:v>-1.4059404759231924</c:v>
                </c:pt>
                <c:pt idx="11">
                  <c:v>-1.7017017626606112</c:v>
                </c:pt>
                <c:pt idx="12">
                  <c:v>0.82482835412866662</c:v>
                </c:pt>
                <c:pt idx="13">
                  <c:v>0.90543338865630962</c:v>
                </c:pt>
                <c:pt idx="14">
                  <c:v>1.2823917377623995</c:v>
                </c:pt>
                <c:pt idx="15">
                  <c:v>-2.6666919291460753</c:v>
                </c:pt>
                <c:pt idx="16">
                  <c:v>0.75802404443531546</c:v>
                </c:pt>
                <c:pt idx="17">
                  <c:v>-0.51644644165286491</c:v>
                </c:pt>
                <c:pt idx="18">
                  <c:v>2.4527663085735418</c:v>
                </c:pt>
                <c:pt idx="19">
                  <c:v>0.24429803861016286</c:v>
                </c:pt>
                <c:pt idx="20">
                  <c:v>0.11078294300454643</c:v>
                </c:pt>
                <c:pt idx="21">
                  <c:v>-0.87226500903552784</c:v>
                </c:pt>
                <c:pt idx="22">
                  <c:v>3.2029701842527629</c:v>
                </c:pt>
                <c:pt idx="23">
                  <c:v>1.7954656868805379</c:v>
                </c:pt>
                <c:pt idx="24">
                  <c:v>-8.8918358451504087E-2</c:v>
                </c:pt>
                <c:pt idx="25">
                  <c:v>-0.52511800989186597</c:v>
                </c:pt>
                <c:pt idx="26">
                  <c:v>1.6773129501459965</c:v>
                </c:pt>
                <c:pt idx="27">
                  <c:v>-0.27864620762837605</c:v>
                </c:pt>
                <c:pt idx="28">
                  <c:v>-2.6927460568588297</c:v>
                </c:pt>
                <c:pt idx="29">
                  <c:v>-0.68154620802124988</c:v>
                </c:pt>
                <c:pt idx="30">
                  <c:v>1.5260996425104782</c:v>
                </c:pt>
                <c:pt idx="31">
                  <c:v>-2.4084007678876622</c:v>
                </c:pt>
                <c:pt idx="32">
                  <c:v>-2.2932880844786871</c:v>
                </c:pt>
                <c:pt idx="33">
                  <c:v>-0.66482563124907823</c:v>
                </c:pt>
                <c:pt idx="34">
                  <c:v>-1.4134607869494864</c:v>
                </c:pt>
                <c:pt idx="35">
                  <c:v>0.25167183098641077</c:v>
                </c:pt>
                <c:pt idx="36">
                  <c:v>-0.80987951272223624</c:v>
                </c:pt>
                <c:pt idx="37">
                  <c:v>-1.6839881323966601</c:v>
                </c:pt>
                <c:pt idx="38">
                  <c:v>0.56107349184444189</c:v>
                </c:pt>
                <c:pt idx="39">
                  <c:v>-0.75020148470534709</c:v>
                </c:pt>
                <c:pt idx="40">
                  <c:v>-1.2613917115234674</c:v>
                </c:pt>
                <c:pt idx="41">
                  <c:v>2.8835549379051195E-2</c:v>
                </c:pt>
                <c:pt idx="42">
                  <c:v>1.2339036720555634</c:v>
                </c:pt>
                <c:pt idx="43">
                  <c:v>-1.7846432154081999</c:v>
                </c:pt>
                <c:pt idx="44">
                  <c:v>2.2743814988033235</c:v>
                </c:pt>
                <c:pt idx="45">
                  <c:v>0.12347247715058216</c:v>
                </c:pt>
                <c:pt idx="46">
                  <c:v>0.112259432675665</c:v>
                </c:pt>
                <c:pt idx="47">
                  <c:v>8.4027796140751648E-2</c:v>
                </c:pt>
                <c:pt idx="48">
                  <c:v>-0.98826860769723546</c:v>
                </c:pt>
                <c:pt idx="49">
                  <c:v>2.2680202762530275</c:v>
                </c:pt>
                <c:pt idx="50">
                  <c:v>-2.4909532850673219</c:v>
                </c:pt>
                <c:pt idx="51">
                  <c:v>1.6903405250155141</c:v>
                </c:pt>
                <c:pt idx="52">
                  <c:v>-0.18871325592974075</c:v>
                </c:pt>
                <c:pt idx="53">
                  <c:v>-0.55902169290101456</c:v>
                </c:pt>
                <c:pt idx="54">
                  <c:v>-0.35759128257269324</c:v>
                </c:pt>
                <c:pt idx="55">
                  <c:v>-1.869170040986724</c:v>
                </c:pt>
                <c:pt idx="56">
                  <c:v>0.85479556247119148</c:v>
                </c:pt>
                <c:pt idx="57">
                  <c:v>-1.1694230011304345</c:v>
                </c:pt>
                <c:pt idx="58">
                  <c:v>7.8405240186056283E-2</c:v>
                </c:pt>
                <c:pt idx="59">
                  <c:v>-1.2440088570369552</c:v>
                </c:pt>
                <c:pt idx="60">
                  <c:v>1.6880155883278078</c:v>
                </c:pt>
                <c:pt idx="61">
                  <c:v>-0.81140340958315349</c:v>
                </c:pt>
                <c:pt idx="62">
                  <c:v>1.4441216672806283</c:v>
                </c:pt>
                <c:pt idx="63">
                  <c:v>-1.924645410691457</c:v>
                </c:pt>
                <c:pt idx="64">
                  <c:v>1.7678007171937442</c:v>
                </c:pt>
                <c:pt idx="65">
                  <c:v>0.52470546780836269</c:v>
                </c:pt>
                <c:pt idx="66">
                  <c:v>1.7496040951935852</c:v>
                </c:pt>
                <c:pt idx="67">
                  <c:v>-2.229954643263464</c:v>
                </c:pt>
                <c:pt idx="68">
                  <c:v>-1.1088568507129866</c:v>
                </c:pt>
                <c:pt idx="69">
                  <c:v>0.1057445594252464</c:v>
                </c:pt>
                <c:pt idx="70">
                  <c:v>-0.46025513151419001</c:v>
                </c:pt>
                <c:pt idx="71">
                  <c:v>-0.49797301534109972</c:v>
                </c:pt>
                <c:pt idx="72">
                  <c:v>0.79079386453383804</c:v>
                </c:pt>
                <c:pt idx="73">
                  <c:v>2.3837571827593971</c:v>
                </c:pt>
                <c:pt idx="74">
                  <c:v>-6.1619822322702696E-2</c:v>
                </c:pt>
                <c:pt idx="75">
                  <c:v>-0.11516160527487042</c:v>
                </c:pt>
                <c:pt idx="76">
                  <c:v>-0.61259110776836112</c:v>
                </c:pt>
                <c:pt idx="77">
                  <c:v>-0.51982936369443467</c:v>
                </c:pt>
                <c:pt idx="78">
                  <c:v>-0.64216244548703705</c:v>
                </c:pt>
                <c:pt idx="79">
                  <c:v>-0.44062232880286439</c:v>
                </c:pt>
                <c:pt idx="80">
                  <c:v>0.18434868840332719</c:v>
                </c:pt>
                <c:pt idx="81">
                  <c:v>0.85441186067113795</c:v>
                </c:pt>
                <c:pt idx="82">
                  <c:v>1.1941045547346256</c:v>
                </c:pt>
                <c:pt idx="83">
                  <c:v>0.44088673459422517</c:v>
                </c:pt>
                <c:pt idx="84">
                  <c:v>0.42013512140952913</c:v>
                </c:pt>
                <c:pt idx="85">
                  <c:v>1.0772121615364401</c:v>
                </c:pt>
                <c:pt idx="86">
                  <c:v>-1.2766778685389948</c:v>
                </c:pt>
                <c:pt idx="87">
                  <c:v>1.5310706995687815</c:v>
                </c:pt>
                <c:pt idx="88">
                  <c:v>0.29226752310206117</c:v>
                </c:pt>
                <c:pt idx="89">
                  <c:v>0.90896657484088583</c:v>
                </c:pt>
                <c:pt idx="90">
                  <c:v>-1.0702409071262315</c:v>
                </c:pt>
                <c:pt idx="91">
                  <c:v>2.1909769815740332</c:v>
                </c:pt>
                <c:pt idx="92">
                  <c:v>-1.0671857720477953</c:v>
                </c:pt>
                <c:pt idx="93">
                  <c:v>0.69268583809200068</c:v>
                </c:pt>
                <c:pt idx="94">
                  <c:v>8.8939531741107275E-2</c:v>
                </c:pt>
                <c:pt idx="95">
                  <c:v>-1.4934373194721182</c:v>
                </c:pt>
                <c:pt idx="96">
                  <c:v>5.6997446649123949E-2</c:v>
                </c:pt>
                <c:pt idx="97">
                  <c:v>-3.4970108738699712E-2</c:v>
                </c:pt>
                <c:pt idx="98">
                  <c:v>2.8142412610435099</c:v>
                </c:pt>
                <c:pt idx="99">
                  <c:v>0.34609229824581378</c:v>
                </c:pt>
              </c:numCache>
            </c:numRef>
          </c:xVal>
          <c:yVal>
            <c:numRef>
              <c:f>'Ex 5.2'!$C$5:$C$104</c:f>
              <c:numCache>
                <c:formatCode>General</c:formatCode>
                <c:ptCount val="100"/>
                <c:pt idx="0">
                  <c:v>1.3480182646885424</c:v>
                </c:pt>
                <c:pt idx="1">
                  <c:v>0.64818691320822996</c:v>
                </c:pt>
                <c:pt idx="2">
                  <c:v>-1.2169340497460537</c:v>
                </c:pt>
                <c:pt idx="3">
                  <c:v>-1.1675773615324945</c:v>
                </c:pt>
                <c:pt idx="4">
                  <c:v>1.2396031302084283</c:v>
                </c:pt>
                <c:pt idx="5">
                  <c:v>1.2648486847785267</c:v>
                </c:pt>
                <c:pt idx="6">
                  <c:v>0.84353485746391144</c:v>
                </c:pt>
                <c:pt idx="7">
                  <c:v>0.29045644112842894</c:v>
                </c:pt>
                <c:pt idx="8">
                  <c:v>-0.23405578211509356</c:v>
                </c:pt>
                <c:pt idx="9">
                  <c:v>0.48801458154154187</c:v>
                </c:pt>
                <c:pt idx="10">
                  <c:v>-0.40367237220223273</c:v>
                </c:pt>
                <c:pt idx="11">
                  <c:v>-1.0634962144490097</c:v>
                </c:pt>
                <c:pt idx="12">
                  <c:v>0.40828545496759389</c:v>
                </c:pt>
                <c:pt idx="13">
                  <c:v>1.1597272805859098</c:v>
                </c:pt>
                <c:pt idx="14">
                  <c:v>0.63849834348126422</c:v>
                </c:pt>
                <c:pt idx="15">
                  <c:v>-1.6663012868234337</c:v>
                </c:pt>
                <c:pt idx="16">
                  <c:v>-0.17095293258017635</c:v>
                </c:pt>
                <c:pt idx="17">
                  <c:v>-0.27492296202955036</c:v>
                </c:pt>
                <c:pt idx="18">
                  <c:v>1.6562819175038546</c:v>
                </c:pt>
                <c:pt idx="19">
                  <c:v>0.56721473798208799</c:v>
                </c:pt>
                <c:pt idx="20">
                  <c:v>-0.20393895382471353</c:v>
                </c:pt>
                <c:pt idx="21">
                  <c:v>-0.9512665547308784</c:v>
                </c:pt>
                <c:pt idx="22">
                  <c:v>2.0955825258309213</c:v>
                </c:pt>
                <c:pt idx="23">
                  <c:v>1.2564597872983085</c:v>
                </c:pt>
                <c:pt idx="24">
                  <c:v>-0.18716793545990565</c:v>
                </c:pt>
                <c:pt idx="25">
                  <c:v>-0.56670533020350089</c:v>
                </c:pt>
                <c:pt idx="26">
                  <c:v>1.2697309939002135</c:v>
                </c:pt>
                <c:pt idx="27">
                  <c:v>0.61589718725964504</c:v>
                </c:pt>
                <c:pt idx="28">
                  <c:v>-2.0094406315674576</c:v>
                </c:pt>
                <c:pt idx="29">
                  <c:v>-0.68421033700802836</c:v>
                </c:pt>
                <c:pt idx="30">
                  <c:v>0.82224963507571724</c:v>
                </c:pt>
                <c:pt idx="31">
                  <c:v>-1.4855438835378354</c:v>
                </c:pt>
                <c:pt idx="32">
                  <c:v>-1.060522496726076</c:v>
                </c:pt>
                <c:pt idx="33">
                  <c:v>-0.29573870125402313</c:v>
                </c:pt>
                <c:pt idx="34">
                  <c:v>-0.96915007767752326</c:v>
                </c:pt>
                <c:pt idx="35">
                  <c:v>0.58290723964790137</c:v>
                </c:pt>
                <c:pt idx="36">
                  <c:v>-0.79550301046985994</c:v>
                </c:pt>
                <c:pt idx="37">
                  <c:v>-0.48199433776342682</c:v>
                </c:pt>
                <c:pt idx="38">
                  <c:v>0.11896481521931856</c:v>
                </c:pt>
                <c:pt idx="39">
                  <c:v>-0.80612390148978508</c:v>
                </c:pt>
                <c:pt idx="40">
                  <c:v>-0.83376456744486882</c:v>
                </c:pt>
                <c:pt idx="41">
                  <c:v>-4.2762730277866659E-2</c:v>
                </c:pt>
                <c:pt idx="42">
                  <c:v>0.68454024447255768</c:v>
                </c:pt>
                <c:pt idx="43">
                  <c:v>-1.2924756004689348</c:v>
                </c:pt>
                <c:pt idx="44">
                  <c:v>0.95219984741917552</c:v>
                </c:pt>
                <c:pt idx="45">
                  <c:v>3.7423493469186622E-2</c:v>
                </c:pt>
                <c:pt idx="46">
                  <c:v>0.10547888858558173</c:v>
                </c:pt>
                <c:pt idx="47">
                  <c:v>0.44158545726362974</c:v>
                </c:pt>
                <c:pt idx="48">
                  <c:v>-0.77576695958263431</c:v>
                </c:pt>
                <c:pt idx="49">
                  <c:v>1.4267546954265471</c:v>
                </c:pt>
                <c:pt idx="50">
                  <c:v>-1.5717296249277652</c:v>
                </c:pt>
                <c:pt idx="51">
                  <c:v>1.0206649871371836</c:v>
                </c:pt>
                <c:pt idx="52">
                  <c:v>-0.44015116654835817</c:v>
                </c:pt>
                <c:pt idx="53">
                  <c:v>-0.13508112659770249</c:v>
                </c:pt>
                <c:pt idx="54">
                  <c:v>-0.81563796218999118</c:v>
                </c:pt>
                <c:pt idx="55">
                  <c:v>-1.5359976268491045</c:v>
                </c:pt>
                <c:pt idx="56">
                  <c:v>0.62570568885397537</c:v>
                </c:pt>
                <c:pt idx="57">
                  <c:v>-0.99295597440727701</c:v>
                </c:pt>
                <c:pt idx="58">
                  <c:v>-1.6876988457364121E-2</c:v>
                </c:pt>
                <c:pt idx="59">
                  <c:v>-1.0825311580408521</c:v>
                </c:pt>
                <c:pt idx="60">
                  <c:v>1.1071481072786382</c:v>
                </c:pt>
                <c:pt idx="61">
                  <c:v>-0.52544391175154548</c:v>
                </c:pt>
                <c:pt idx="62">
                  <c:v>1.4884152250268614</c:v>
                </c:pt>
                <c:pt idx="63">
                  <c:v>-1.7219135710392568</c:v>
                </c:pt>
                <c:pt idx="64">
                  <c:v>0.88866097540671563</c:v>
                </c:pt>
                <c:pt idx="65">
                  <c:v>0.32096532061707217</c:v>
                </c:pt>
                <c:pt idx="66">
                  <c:v>1.5019125599870726</c:v>
                </c:pt>
                <c:pt idx="67">
                  <c:v>-1.286763967345069</c:v>
                </c:pt>
                <c:pt idx="68">
                  <c:v>-0.42730615427781365</c:v>
                </c:pt>
                <c:pt idx="69">
                  <c:v>0.21272321908750139</c:v>
                </c:pt>
                <c:pt idx="70">
                  <c:v>-0.46770779347943359</c:v>
                </c:pt>
                <c:pt idx="71">
                  <c:v>-6.8610076337362713E-2</c:v>
                </c:pt>
                <c:pt idx="72">
                  <c:v>0.46268320051925355</c:v>
                </c:pt>
                <c:pt idx="73">
                  <c:v>2.0486350330781202</c:v>
                </c:pt>
                <c:pt idx="74">
                  <c:v>0.38090069634141838</c:v>
                </c:pt>
                <c:pt idx="75">
                  <c:v>0.76865762821544725</c:v>
                </c:pt>
                <c:pt idx="76">
                  <c:v>7.5239851999726326E-2</c:v>
                </c:pt>
                <c:pt idx="77">
                  <c:v>0.2873415311558859</c:v>
                </c:pt>
                <c:pt idx="78">
                  <c:v>-0.25971884146136426</c:v>
                </c:pt>
                <c:pt idx="79">
                  <c:v>-0.56810047935882557</c:v>
                </c:pt>
                <c:pt idx="80">
                  <c:v>-0.49623161051711384</c:v>
                </c:pt>
                <c:pt idx="81">
                  <c:v>0.61526325238629709</c:v>
                </c:pt>
                <c:pt idx="82">
                  <c:v>0.33359391673300742</c:v>
                </c:pt>
                <c:pt idx="83">
                  <c:v>-0.53406261341998607</c:v>
                </c:pt>
                <c:pt idx="84">
                  <c:v>0.53058240297186043</c:v>
                </c:pt>
                <c:pt idx="85">
                  <c:v>0.59723323487260671</c:v>
                </c:pt>
                <c:pt idx="86">
                  <c:v>-1.3817490113927084</c:v>
                </c:pt>
                <c:pt idx="87">
                  <c:v>0.91260983953178865</c:v>
                </c:pt>
                <c:pt idx="88">
                  <c:v>-0.3007680414706298</c:v>
                </c:pt>
                <c:pt idx="89">
                  <c:v>0.68673607259301539</c:v>
                </c:pt>
                <c:pt idx="90">
                  <c:v>-2.3499354382564674E-2</c:v>
                </c:pt>
                <c:pt idx="91">
                  <c:v>1.0190717407581322</c:v>
                </c:pt>
                <c:pt idx="92">
                  <c:v>-0.63945406186333087</c:v>
                </c:pt>
                <c:pt idx="93">
                  <c:v>0.61323985376319445</c:v>
                </c:pt>
                <c:pt idx="94">
                  <c:v>0.45247538655323688</c:v>
                </c:pt>
                <c:pt idx="95">
                  <c:v>-0.73570554204137306</c:v>
                </c:pt>
                <c:pt idx="96">
                  <c:v>-0.31218788925567242</c:v>
                </c:pt>
                <c:pt idx="97">
                  <c:v>0.47475782311753179</c:v>
                </c:pt>
                <c:pt idx="98">
                  <c:v>2.4223461931325696</c:v>
                </c:pt>
                <c:pt idx="99">
                  <c:v>0.14637811157600633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480960"/>
        <c:axId val="98308096"/>
      </c:scatterChart>
      <c:valAx>
        <c:axId val="27748096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X1</a:t>
                </a:r>
              </a:p>
            </c:rich>
          </c:tx>
          <c:layout>
            <c:manualLayout>
              <c:xMode val="edge"/>
              <c:yMode val="edge"/>
              <c:x val="0.49501741431136831"/>
              <c:y val="0.91111393574508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08096"/>
        <c:crosses val="autoZero"/>
        <c:crossBetween val="midCat"/>
        <c:majorUnit val="1"/>
      </c:valAx>
      <c:valAx>
        <c:axId val="98308096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X2</a:t>
                </a:r>
              </a:p>
            </c:rich>
          </c:tx>
          <c:layout>
            <c:manualLayout>
              <c:xMode val="edge"/>
              <c:yMode val="edge"/>
              <c:x val="1.9933587153477938E-2"/>
              <c:y val="0.48254117851307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48096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Correlated Random Normals</a:t>
            </a:r>
          </a:p>
        </c:rich>
      </c:tx>
      <c:layout>
        <c:manualLayout>
          <c:xMode val="edge"/>
          <c:yMode val="edge"/>
          <c:x val="0.22516556291390707"/>
          <c:y val="3.4810180370754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0529801324514"/>
          <c:y val="0.14873440703867791"/>
          <c:w val="0.81125827814569562"/>
          <c:h val="0.727849225933955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 5.2'!$I$18:$I$117</c:f>
              <c:numCache>
                <c:formatCode>General</c:formatCode>
                <c:ptCount val="100"/>
                <c:pt idx="0">
                  <c:v>1.6585202707579321</c:v>
                </c:pt>
                <c:pt idx="1">
                  <c:v>1.7500247966553951E-2</c:v>
                </c:pt>
                <c:pt idx="2">
                  <c:v>0.30543163215928509</c:v>
                </c:pt>
                <c:pt idx="3">
                  <c:v>1.1643202428950477</c:v>
                </c:pt>
                <c:pt idx="4">
                  <c:v>-2.583974794026796E-2</c:v>
                </c:pt>
                <c:pt idx="5">
                  <c:v>1.6036132418041691</c:v>
                </c:pt>
                <c:pt idx="6">
                  <c:v>-2.4724667313932458</c:v>
                </c:pt>
                <c:pt idx="7">
                  <c:v>-0.80700160500924234</c:v>
                </c:pt>
                <c:pt idx="8">
                  <c:v>0.85058301853080387</c:v>
                </c:pt>
                <c:pt idx="9">
                  <c:v>1.1430936746310951</c:v>
                </c:pt>
                <c:pt idx="10">
                  <c:v>0.48057828011311754</c:v>
                </c:pt>
                <c:pt idx="11">
                  <c:v>0.18007850159656913</c:v>
                </c:pt>
                <c:pt idx="12">
                  <c:v>-1.5541732455712898</c:v>
                </c:pt>
                <c:pt idx="13">
                  <c:v>-3.8736301418875504E-2</c:v>
                </c:pt>
                <c:pt idx="14">
                  <c:v>1.3540082728696452</c:v>
                </c:pt>
                <c:pt idx="15">
                  <c:v>-0.95587948504688736</c:v>
                </c:pt>
                <c:pt idx="16">
                  <c:v>2.0100313339878655</c:v>
                </c:pt>
                <c:pt idx="17">
                  <c:v>0.54831657435881598</c:v>
                </c:pt>
                <c:pt idx="18">
                  <c:v>-4.2916812907169701</c:v>
                </c:pt>
                <c:pt idx="19">
                  <c:v>0.99826879672283519</c:v>
                </c:pt>
                <c:pt idx="20">
                  <c:v>-1.8406442298628831</c:v>
                </c:pt>
                <c:pt idx="21">
                  <c:v>2.4562022378931441</c:v>
                </c:pt>
                <c:pt idx="22">
                  <c:v>-1.6653358549152468</c:v>
                </c:pt>
                <c:pt idx="23">
                  <c:v>-6.682227294900013E-2</c:v>
                </c:pt>
                <c:pt idx="24">
                  <c:v>1.4944190845550476</c:v>
                </c:pt>
                <c:pt idx="25">
                  <c:v>-1.7577056653244163</c:v>
                </c:pt>
                <c:pt idx="26">
                  <c:v>-0.81140396686628247</c:v>
                </c:pt>
                <c:pt idx="27">
                  <c:v>0.15043284048118766</c:v>
                </c:pt>
                <c:pt idx="28">
                  <c:v>-1.484202444899678</c:v>
                </c:pt>
                <c:pt idx="29">
                  <c:v>-0.35110888242695182</c:v>
                </c:pt>
                <c:pt idx="30">
                  <c:v>0.80532666920485518</c:v>
                </c:pt>
                <c:pt idx="31">
                  <c:v>-1.4868391964744232</c:v>
                </c:pt>
                <c:pt idx="32">
                  <c:v>-0.85868192269717414</c:v>
                </c:pt>
                <c:pt idx="33">
                  <c:v>3.5404663958340752</c:v>
                </c:pt>
                <c:pt idx="34">
                  <c:v>-1.9741268606388034</c:v>
                </c:pt>
                <c:pt idx="35">
                  <c:v>0.77916959600817715</c:v>
                </c:pt>
                <c:pt idx="36">
                  <c:v>1.8565090348648478E-2</c:v>
                </c:pt>
                <c:pt idx="37">
                  <c:v>-0.5649815945605775</c:v>
                </c:pt>
                <c:pt idx="38">
                  <c:v>-1.1538581293941386</c:v>
                </c:pt>
                <c:pt idx="39">
                  <c:v>-1.7647844426168622</c:v>
                </c:pt>
                <c:pt idx="40">
                  <c:v>-1.0038638834164739</c:v>
                </c:pt>
                <c:pt idx="41">
                  <c:v>-0.43950259565618044</c:v>
                </c:pt>
                <c:pt idx="42">
                  <c:v>-0.10484219627548788</c:v>
                </c:pt>
                <c:pt idx="43">
                  <c:v>-2.522252280031307E-2</c:v>
                </c:pt>
                <c:pt idx="44">
                  <c:v>2.3540215935629605</c:v>
                </c:pt>
                <c:pt idx="45">
                  <c:v>0.30806950576888203</c:v>
                </c:pt>
                <c:pt idx="46">
                  <c:v>-1.0828197949880396</c:v>
                </c:pt>
                <c:pt idx="47">
                  <c:v>0.14302083971093785</c:v>
                </c:pt>
                <c:pt idx="48">
                  <c:v>1.2979836219444556</c:v>
                </c:pt>
                <c:pt idx="49">
                  <c:v>1.6722012747048625</c:v>
                </c:pt>
                <c:pt idx="50">
                  <c:v>1.1521491645889679</c:v>
                </c:pt>
                <c:pt idx="51">
                  <c:v>1.2372264400641801</c:v>
                </c:pt>
                <c:pt idx="52">
                  <c:v>1.0774127542152189E-2</c:v>
                </c:pt>
                <c:pt idx="53">
                  <c:v>-1.3033963391635743</c:v>
                </c:pt>
                <c:pt idx="54">
                  <c:v>-6.9702907928932162E-2</c:v>
                </c:pt>
                <c:pt idx="55">
                  <c:v>-0.22529679501570743</c:v>
                </c:pt>
                <c:pt idx="56">
                  <c:v>-1.2239562929170007</c:v>
                </c:pt>
                <c:pt idx="57">
                  <c:v>-0.12548240204055447</c:v>
                </c:pt>
                <c:pt idx="58">
                  <c:v>0.71708767583125199</c:v>
                </c:pt>
                <c:pt idx="59">
                  <c:v>-8.6546437913322088E-2</c:v>
                </c:pt>
                <c:pt idx="60">
                  <c:v>-0.87674408717378827</c:v>
                </c:pt>
                <c:pt idx="61">
                  <c:v>-2.4982158286129437</c:v>
                </c:pt>
                <c:pt idx="62">
                  <c:v>9.7198496937447129E-2</c:v>
                </c:pt>
                <c:pt idx="63">
                  <c:v>1.3160119240725048</c:v>
                </c:pt>
                <c:pt idx="64">
                  <c:v>-0.50119696099626732</c:v>
                </c:pt>
                <c:pt idx="65">
                  <c:v>0.60010325164692024</c:v>
                </c:pt>
                <c:pt idx="66">
                  <c:v>-1.2140106060545164</c:v>
                </c:pt>
                <c:pt idx="67">
                  <c:v>-1.4532951562780738</c:v>
                </c:pt>
                <c:pt idx="68">
                  <c:v>-1.1752145172891777</c:v>
                </c:pt>
                <c:pt idx="69">
                  <c:v>-1.4284521752717108</c:v>
                </c:pt>
                <c:pt idx="70">
                  <c:v>1.1156156825827255</c:v>
                </c:pt>
                <c:pt idx="71">
                  <c:v>-1.4230689056718318</c:v>
                </c:pt>
                <c:pt idx="72">
                  <c:v>1.0460590471225366</c:v>
                </c:pt>
                <c:pt idx="73">
                  <c:v>1.8528235263398944</c:v>
                </c:pt>
                <c:pt idx="74">
                  <c:v>-0.48569237742051979</c:v>
                </c:pt>
                <c:pt idx="75">
                  <c:v>0.56268952991646259</c:v>
                </c:pt>
                <c:pt idx="76">
                  <c:v>-0.20333846614665804</c:v>
                </c:pt>
                <c:pt idx="77">
                  <c:v>-1.8816951609622823</c:v>
                </c:pt>
                <c:pt idx="78">
                  <c:v>-2.2506462705695802</c:v>
                </c:pt>
                <c:pt idx="79">
                  <c:v>2.6441769570786007</c:v>
                </c:pt>
                <c:pt idx="80">
                  <c:v>2.0270435469508024</c:v>
                </c:pt>
                <c:pt idx="81">
                  <c:v>3.0157320332085242</c:v>
                </c:pt>
                <c:pt idx="82">
                  <c:v>1.0967101267538484</c:v>
                </c:pt>
                <c:pt idx="83">
                  <c:v>0.33672821231084793</c:v>
                </c:pt>
                <c:pt idx="84">
                  <c:v>-1.2696459598365946</c:v>
                </c:pt>
                <c:pt idx="85">
                  <c:v>7.5633359550135268E-2</c:v>
                </c:pt>
                <c:pt idx="86">
                  <c:v>1.0243966883567968</c:v>
                </c:pt>
                <c:pt idx="87">
                  <c:v>0.61607814500480651</c:v>
                </c:pt>
                <c:pt idx="88">
                  <c:v>-0.24231244131529447</c:v>
                </c:pt>
                <c:pt idx="89">
                  <c:v>0.26390892825036399</c:v>
                </c:pt>
                <c:pt idx="90">
                  <c:v>-0.15227523644516458</c:v>
                </c:pt>
                <c:pt idx="91">
                  <c:v>1.7039732941504204</c:v>
                </c:pt>
                <c:pt idx="92">
                  <c:v>3.8410481320169589</c:v>
                </c:pt>
                <c:pt idx="93">
                  <c:v>0.89053669946576552</c:v>
                </c:pt>
                <c:pt idx="94">
                  <c:v>-1.3665147384676561</c:v>
                </c:pt>
                <c:pt idx="95">
                  <c:v>-1.1023237627643729</c:v>
                </c:pt>
                <c:pt idx="96">
                  <c:v>0.86978865015615825</c:v>
                </c:pt>
                <c:pt idx="97">
                  <c:v>0.61873852259431605</c:v>
                </c:pt>
                <c:pt idx="98">
                  <c:v>2.1946040536635594</c:v>
                </c:pt>
                <c:pt idx="99">
                  <c:v>-0.3414898341988078</c:v>
                </c:pt>
              </c:numCache>
            </c:numRef>
          </c:xVal>
          <c:yVal>
            <c:numRef>
              <c:f>'Ex 5.2'!$J$18:$J$117</c:f>
              <c:numCache>
                <c:formatCode>General</c:formatCode>
                <c:ptCount val="100"/>
                <c:pt idx="0">
                  <c:v>1.0465433010828646</c:v>
                </c:pt>
                <c:pt idx="1">
                  <c:v>-3.8150577332341742E-2</c:v>
                </c:pt>
                <c:pt idx="2">
                  <c:v>0.52841048054265849</c:v>
                </c:pt>
                <c:pt idx="3">
                  <c:v>0.50193569231361024</c:v>
                </c:pt>
                <c:pt idx="4">
                  <c:v>0.65189384030138853</c:v>
                </c:pt>
                <c:pt idx="5">
                  <c:v>0.64524089809176699</c:v>
                </c:pt>
                <c:pt idx="6">
                  <c:v>-1.7262130950007673</c:v>
                </c:pt>
                <c:pt idx="7">
                  <c:v>-0.72499595682105955</c:v>
                </c:pt>
                <c:pt idx="8">
                  <c:v>0.77911460745704342</c:v>
                </c:pt>
                <c:pt idx="9">
                  <c:v>0.41612064385942915</c:v>
                </c:pt>
                <c:pt idx="10">
                  <c:v>-0.10730751148720752</c:v>
                </c:pt>
                <c:pt idx="11">
                  <c:v>0.41362547037107539</c:v>
                </c:pt>
                <c:pt idx="12">
                  <c:v>-0.93616529229789058</c:v>
                </c:pt>
                <c:pt idx="13">
                  <c:v>5.2475675765263845E-2</c:v>
                </c:pt>
                <c:pt idx="14">
                  <c:v>1.3068262241190054</c:v>
                </c:pt>
                <c:pt idx="15">
                  <c:v>-0.31555662291512049</c:v>
                </c:pt>
                <c:pt idx="16">
                  <c:v>1.7301063128449943</c:v>
                </c:pt>
                <c:pt idx="17">
                  <c:v>-0.31183785990014734</c:v>
                </c:pt>
                <c:pt idx="18">
                  <c:v>-3.70291977936744</c:v>
                </c:pt>
                <c:pt idx="19">
                  <c:v>0.79232647688057023</c:v>
                </c:pt>
                <c:pt idx="20">
                  <c:v>-1.3581901818548729</c:v>
                </c:pt>
                <c:pt idx="21">
                  <c:v>0.78094852682250127</c:v>
                </c:pt>
                <c:pt idx="22">
                  <c:v>-1.06861822634966</c:v>
                </c:pt>
                <c:pt idx="23">
                  <c:v>0.38406738565058657</c:v>
                </c:pt>
                <c:pt idx="24">
                  <c:v>1.0305121289510841</c:v>
                </c:pt>
                <c:pt idx="25">
                  <c:v>-1.0721611313165449</c:v>
                </c:pt>
                <c:pt idx="26">
                  <c:v>-0.53080403737382031</c:v>
                </c:pt>
                <c:pt idx="27">
                  <c:v>-1.751311050974122E-2</c:v>
                </c:pt>
                <c:pt idx="28">
                  <c:v>-0.87743053687459915</c:v>
                </c:pt>
                <c:pt idx="29">
                  <c:v>-0.5795495216003208</c:v>
                </c:pt>
                <c:pt idx="30">
                  <c:v>-5.0029978579684276E-3</c:v>
                </c:pt>
                <c:pt idx="31">
                  <c:v>-1.8185669553092767</c:v>
                </c:pt>
                <c:pt idx="32">
                  <c:v>-0.95664579702621144</c:v>
                </c:pt>
                <c:pt idx="33">
                  <c:v>2.1494915345526442</c:v>
                </c:pt>
                <c:pt idx="34">
                  <c:v>-0.91979073543943857</c:v>
                </c:pt>
                <c:pt idx="35">
                  <c:v>0.69865034861872977</c:v>
                </c:pt>
                <c:pt idx="36">
                  <c:v>0.14058647841395935</c:v>
                </c:pt>
                <c:pt idx="37">
                  <c:v>-0.20559990618855448</c:v>
                </c:pt>
                <c:pt idx="38">
                  <c:v>-0.66168386289546299</c:v>
                </c:pt>
                <c:pt idx="39">
                  <c:v>-0.81690583528415073</c:v>
                </c:pt>
                <c:pt idx="40">
                  <c:v>-0.60731303339310061</c:v>
                </c:pt>
                <c:pt idx="41">
                  <c:v>-0.12443406406264784</c:v>
                </c:pt>
                <c:pt idx="42">
                  <c:v>0.32340198922813068</c:v>
                </c:pt>
                <c:pt idx="43">
                  <c:v>0.21687965758722585</c:v>
                </c:pt>
                <c:pt idx="44">
                  <c:v>1.1191039556623301</c:v>
                </c:pt>
                <c:pt idx="45">
                  <c:v>0.33075820288924235</c:v>
                </c:pt>
                <c:pt idx="46">
                  <c:v>-0.31102902128866644</c:v>
                </c:pt>
                <c:pt idx="47">
                  <c:v>0.35806118257016117</c:v>
                </c:pt>
                <c:pt idx="48">
                  <c:v>1.6701895803128752E-2</c:v>
                </c:pt>
                <c:pt idx="49">
                  <c:v>1.2003606222038761</c:v>
                </c:pt>
                <c:pt idx="50">
                  <c:v>1.1998574531096529</c:v>
                </c:pt>
                <c:pt idx="51">
                  <c:v>0.98047697477591167</c:v>
                </c:pt>
                <c:pt idx="52">
                  <c:v>0.10311825110788043</c:v>
                </c:pt>
                <c:pt idx="53">
                  <c:v>-0.98505146646647535</c:v>
                </c:pt>
                <c:pt idx="54">
                  <c:v>0.19738973260932741</c:v>
                </c:pt>
                <c:pt idx="55">
                  <c:v>0.53582174342367439</c:v>
                </c:pt>
                <c:pt idx="56">
                  <c:v>-0.79593174356652718</c:v>
                </c:pt>
                <c:pt idx="57">
                  <c:v>2.2887529602275442E-2</c:v>
                </c:pt>
                <c:pt idx="58">
                  <c:v>0.22770537954097134</c:v>
                </c:pt>
                <c:pt idx="59">
                  <c:v>0.11793133637605611</c:v>
                </c:pt>
                <c:pt idx="60">
                  <c:v>-0.34613608375357946</c:v>
                </c:pt>
                <c:pt idx="61">
                  <c:v>-1.3496503926541652</c:v>
                </c:pt>
                <c:pt idx="62">
                  <c:v>0.31752548678064124</c:v>
                </c:pt>
                <c:pt idx="63">
                  <c:v>0.42965273434862655</c:v>
                </c:pt>
                <c:pt idx="64">
                  <c:v>-0.48547280616513766</c:v>
                </c:pt>
                <c:pt idx="65">
                  <c:v>0.50190021671156149</c:v>
                </c:pt>
                <c:pt idx="66">
                  <c:v>-0.51140778710973178</c:v>
                </c:pt>
                <c:pt idx="67">
                  <c:v>-1.0562673690745419</c:v>
                </c:pt>
                <c:pt idx="68">
                  <c:v>-0.54722800779180214</c:v>
                </c:pt>
                <c:pt idx="69">
                  <c:v>-1.4092819965069467</c:v>
                </c:pt>
                <c:pt idx="70">
                  <c:v>-9.3584065649078729E-2</c:v>
                </c:pt>
                <c:pt idx="71">
                  <c:v>-1.0340630707901481</c:v>
                </c:pt>
                <c:pt idx="72">
                  <c:v>1.562714835221604</c:v>
                </c:pt>
                <c:pt idx="73">
                  <c:v>1.3175527948524421</c:v>
                </c:pt>
                <c:pt idx="74">
                  <c:v>-1.1467325814930494</c:v>
                </c:pt>
                <c:pt idx="75">
                  <c:v>-2.9840902363520272E-2</c:v>
                </c:pt>
                <c:pt idx="76">
                  <c:v>0.18142974682280782</c:v>
                </c:pt>
                <c:pt idx="77">
                  <c:v>-1.6243239463466481</c:v>
                </c:pt>
                <c:pt idx="78">
                  <c:v>-1.1923587111810008</c:v>
                </c:pt>
                <c:pt idx="79">
                  <c:v>1.424654537423411</c:v>
                </c:pt>
                <c:pt idx="80">
                  <c:v>1.2764414003039566</c:v>
                </c:pt>
                <c:pt idx="81">
                  <c:v>1.7561857752557843</c:v>
                </c:pt>
                <c:pt idx="82">
                  <c:v>0.18747891700322339</c:v>
                </c:pt>
                <c:pt idx="83">
                  <c:v>-5.4040084208121508E-3</c:v>
                </c:pt>
                <c:pt idx="84">
                  <c:v>-0.92121195414153934</c:v>
                </c:pt>
                <c:pt idx="85">
                  <c:v>0.20922823864956816</c:v>
                </c:pt>
                <c:pt idx="86">
                  <c:v>1.5369184059037257</c:v>
                </c:pt>
                <c:pt idx="87">
                  <c:v>0.168702134626704</c:v>
                </c:pt>
                <c:pt idx="88">
                  <c:v>-0.20733394800668359</c:v>
                </c:pt>
                <c:pt idx="89">
                  <c:v>0.84612414254828505</c:v>
                </c:pt>
                <c:pt idx="90">
                  <c:v>-0.12615512368651238</c:v>
                </c:pt>
                <c:pt idx="91">
                  <c:v>1.383156964875278</c:v>
                </c:pt>
                <c:pt idx="92">
                  <c:v>2.3665002577837275</c:v>
                </c:pt>
                <c:pt idx="93">
                  <c:v>-0.21852238366846777</c:v>
                </c:pt>
                <c:pt idx="94">
                  <c:v>-0.82274064662325896</c:v>
                </c:pt>
                <c:pt idx="95">
                  <c:v>-0.41217007281172302</c:v>
                </c:pt>
                <c:pt idx="96">
                  <c:v>0.46323438746264689</c:v>
                </c:pt>
                <c:pt idx="97">
                  <c:v>0.4636642376888126</c:v>
                </c:pt>
                <c:pt idx="98">
                  <c:v>1.8558064821239955</c:v>
                </c:pt>
                <c:pt idx="99">
                  <c:v>-0.50916155140525166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23840"/>
        <c:axId val="98334592"/>
      </c:scatterChart>
      <c:valAx>
        <c:axId val="9832384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X1</a:t>
                </a:r>
              </a:p>
            </c:rich>
          </c:tx>
          <c:layout>
            <c:manualLayout>
              <c:xMode val="edge"/>
              <c:yMode val="edge"/>
              <c:x val="0.49337748344370913"/>
              <c:y val="0.91139381334338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34592"/>
        <c:crosses val="autoZero"/>
        <c:crossBetween val="midCat"/>
        <c:majorUnit val="1"/>
      </c:valAx>
      <c:valAx>
        <c:axId val="98334592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X2</a:t>
                </a:r>
              </a:p>
            </c:rich>
          </c:tx>
          <c:layout>
            <c:manualLayout>
              <c:xMode val="edge"/>
              <c:yMode val="edge"/>
              <c:x val="1.9867549668874208E-2"/>
              <c:y val="0.48417796333867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2384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Probit Plot</a:t>
            </a:r>
          </a:p>
        </c:rich>
      </c:tx>
      <c:layout>
        <c:manualLayout>
          <c:xMode val="edge"/>
          <c:yMode val="edge"/>
          <c:x val="0.38788230046249561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26790459536308"/>
          <c:y val="0.13695446406625644"/>
          <c:w val="0.82580002738469716"/>
          <c:h val="0.731642206076645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5.3'!$G$9:$G$208</c:f>
              <c:numCache>
                <c:formatCode>General</c:formatCode>
                <c:ptCount val="200"/>
                <c:pt idx="0">
                  <c:v>3.1072063460327035</c:v>
                </c:pt>
                <c:pt idx="1">
                  <c:v>1.5564292381936315</c:v>
                </c:pt>
                <c:pt idx="2">
                  <c:v>2.3413005395367801</c:v>
                </c:pt>
                <c:pt idx="3">
                  <c:v>1.652961164182392</c:v>
                </c:pt>
                <c:pt idx="4">
                  <c:v>0.82155167755723468</c:v>
                </c:pt>
                <c:pt idx="5">
                  <c:v>2.3303249681132616</c:v>
                </c:pt>
                <c:pt idx="6">
                  <c:v>2.2170662671133501</c:v>
                </c:pt>
                <c:pt idx="7">
                  <c:v>0.98535626066202953</c:v>
                </c:pt>
                <c:pt idx="8">
                  <c:v>2.6519567334278737</c:v>
                </c:pt>
                <c:pt idx="9">
                  <c:v>0.87730198337375354</c:v>
                </c:pt>
                <c:pt idx="10">
                  <c:v>2.3962431944516398</c:v>
                </c:pt>
                <c:pt idx="11">
                  <c:v>3.7541073200985</c:v>
                </c:pt>
                <c:pt idx="12">
                  <c:v>1.3157561640803561</c:v>
                </c:pt>
                <c:pt idx="13">
                  <c:v>5.8811291349702035</c:v>
                </c:pt>
                <c:pt idx="14">
                  <c:v>2.9304099381374789</c:v>
                </c:pt>
                <c:pt idx="15">
                  <c:v>1.680792941940175</c:v>
                </c:pt>
                <c:pt idx="16">
                  <c:v>1.2863662413497612</c:v>
                </c:pt>
                <c:pt idx="17">
                  <c:v>0.98920403334299745</c:v>
                </c:pt>
                <c:pt idx="18">
                  <c:v>2.0661692011448176</c:v>
                </c:pt>
                <c:pt idx="19">
                  <c:v>2.798522634396007</c:v>
                </c:pt>
                <c:pt idx="20">
                  <c:v>1.5453729328455639</c:v>
                </c:pt>
                <c:pt idx="21">
                  <c:v>0.4637268997353749</c:v>
                </c:pt>
                <c:pt idx="22">
                  <c:v>2.7923688784588721</c:v>
                </c:pt>
                <c:pt idx="23">
                  <c:v>2.5347963094333239</c:v>
                </c:pt>
                <c:pt idx="24">
                  <c:v>1.0434746307619382</c:v>
                </c:pt>
                <c:pt idx="25">
                  <c:v>2.7796468651609176</c:v>
                </c:pt>
                <c:pt idx="26">
                  <c:v>0.94551560490022646</c:v>
                </c:pt>
                <c:pt idx="27">
                  <c:v>2.3781312693948369</c:v>
                </c:pt>
                <c:pt idx="28">
                  <c:v>1.8060698095177958</c:v>
                </c:pt>
                <c:pt idx="29">
                  <c:v>2.1373925420168165</c:v>
                </c:pt>
                <c:pt idx="30">
                  <c:v>5.6252174688593648</c:v>
                </c:pt>
                <c:pt idx="31">
                  <c:v>3.7051228732643628</c:v>
                </c:pt>
                <c:pt idx="32">
                  <c:v>1.6731532915441236</c:v>
                </c:pt>
                <c:pt idx="33">
                  <c:v>5.9013039031464425</c:v>
                </c:pt>
                <c:pt idx="34">
                  <c:v>2.9964862475600711</c:v>
                </c:pt>
                <c:pt idx="35">
                  <c:v>3.6765660345343094</c:v>
                </c:pt>
                <c:pt idx="36">
                  <c:v>3.4753364802852111</c:v>
                </c:pt>
                <c:pt idx="37">
                  <c:v>2.2426860408440277</c:v>
                </c:pt>
                <c:pt idx="38">
                  <c:v>1.380074710455075</c:v>
                </c:pt>
                <c:pt idx="39">
                  <c:v>1.4780018472119543</c:v>
                </c:pt>
                <c:pt idx="40">
                  <c:v>2.2357862205422845</c:v>
                </c:pt>
                <c:pt idx="41">
                  <c:v>2.1230857657116622</c:v>
                </c:pt>
                <c:pt idx="42">
                  <c:v>2.2178838817012707</c:v>
                </c:pt>
                <c:pt idx="43">
                  <c:v>2.1646524681788062</c:v>
                </c:pt>
                <c:pt idx="44">
                  <c:v>3.3238825998396084</c:v>
                </c:pt>
                <c:pt idx="45">
                  <c:v>1.4262080958610339</c:v>
                </c:pt>
                <c:pt idx="46">
                  <c:v>5.7625116380677239</c:v>
                </c:pt>
                <c:pt idx="47">
                  <c:v>5.4989264292718945</c:v>
                </c:pt>
                <c:pt idx="48">
                  <c:v>0.88325342143793484</c:v>
                </c:pt>
                <c:pt idx="49">
                  <c:v>4.3939240472186176</c:v>
                </c:pt>
                <c:pt idx="50">
                  <c:v>3.1515491075349691</c:v>
                </c:pt>
                <c:pt idx="51">
                  <c:v>0.9625532125388927</c:v>
                </c:pt>
                <c:pt idx="52">
                  <c:v>3.9504293474455299</c:v>
                </c:pt>
                <c:pt idx="53">
                  <c:v>0.68666455863441289</c:v>
                </c:pt>
                <c:pt idx="54">
                  <c:v>4.297473108128802</c:v>
                </c:pt>
                <c:pt idx="55">
                  <c:v>2.8149337861313621</c:v>
                </c:pt>
                <c:pt idx="56">
                  <c:v>1.0058143474778594</c:v>
                </c:pt>
                <c:pt idx="57">
                  <c:v>2.4074735214976322</c:v>
                </c:pt>
                <c:pt idx="58">
                  <c:v>3.4295622566273289</c:v>
                </c:pt>
                <c:pt idx="59">
                  <c:v>1.6515289332253094</c:v>
                </c:pt>
                <c:pt idx="60">
                  <c:v>1.7092844048635318</c:v>
                </c:pt>
                <c:pt idx="61">
                  <c:v>2.2416595195502613</c:v>
                </c:pt>
                <c:pt idx="62">
                  <c:v>3.912815024952303</c:v>
                </c:pt>
                <c:pt idx="63">
                  <c:v>6.3453629845551482</c:v>
                </c:pt>
                <c:pt idx="64">
                  <c:v>1.4991560352879616</c:v>
                </c:pt>
                <c:pt idx="65">
                  <c:v>3.2476392438157236</c:v>
                </c:pt>
                <c:pt idx="66">
                  <c:v>2.7104100987158231</c:v>
                </c:pt>
                <c:pt idx="67">
                  <c:v>3.0448021033541783</c:v>
                </c:pt>
                <c:pt idx="68">
                  <c:v>0.30191549159613018</c:v>
                </c:pt>
                <c:pt idx="69">
                  <c:v>2.9638238916674506</c:v>
                </c:pt>
                <c:pt idx="70">
                  <c:v>3.2885229635821718</c:v>
                </c:pt>
                <c:pt idx="71">
                  <c:v>0.53887344221103683</c:v>
                </c:pt>
                <c:pt idx="72">
                  <c:v>1.6374311840652838</c:v>
                </c:pt>
                <c:pt idx="73">
                  <c:v>1.1543763037051598</c:v>
                </c:pt>
                <c:pt idx="74">
                  <c:v>1.6962328189536384</c:v>
                </c:pt>
                <c:pt idx="75">
                  <c:v>3.5040937224547193</c:v>
                </c:pt>
                <c:pt idx="76">
                  <c:v>1.3726252641666259</c:v>
                </c:pt>
                <c:pt idx="77">
                  <c:v>1.7540030460229135</c:v>
                </c:pt>
                <c:pt idx="78">
                  <c:v>3.6579590877693438</c:v>
                </c:pt>
                <c:pt idx="79">
                  <c:v>3.7456927736936008</c:v>
                </c:pt>
                <c:pt idx="80">
                  <c:v>2.692068876862038</c:v>
                </c:pt>
                <c:pt idx="81">
                  <c:v>1.7849983834389018</c:v>
                </c:pt>
                <c:pt idx="82">
                  <c:v>3.2737008970159427</c:v>
                </c:pt>
                <c:pt idx="83">
                  <c:v>1.1212395770691472</c:v>
                </c:pt>
                <c:pt idx="84">
                  <c:v>3.5240749607953648</c:v>
                </c:pt>
                <c:pt idx="85">
                  <c:v>7.1303937180714296</c:v>
                </c:pt>
                <c:pt idx="86">
                  <c:v>3.8803812692989101</c:v>
                </c:pt>
                <c:pt idx="87">
                  <c:v>3.1758191539381921</c:v>
                </c:pt>
                <c:pt idx="88">
                  <c:v>2.6618204316565883</c:v>
                </c:pt>
                <c:pt idx="89">
                  <c:v>4.7115866036081977</c:v>
                </c:pt>
                <c:pt idx="90">
                  <c:v>2.1404549807547459</c:v>
                </c:pt>
                <c:pt idx="91">
                  <c:v>3.1902748261700706</c:v>
                </c:pt>
                <c:pt idx="92">
                  <c:v>3.6195645637449116</c:v>
                </c:pt>
                <c:pt idx="93">
                  <c:v>1.5774849698791984</c:v>
                </c:pt>
                <c:pt idx="94">
                  <c:v>3.9308967926555729</c:v>
                </c:pt>
                <c:pt idx="95">
                  <c:v>3.4252181542341025</c:v>
                </c:pt>
                <c:pt idx="96">
                  <c:v>2.0042524051446016</c:v>
                </c:pt>
                <c:pt idx="97">
                  <c:v>0.32988407052166213</c:v>
                </c:pt>
                <c:pt idx="98">
                  <c:v>2.6898076445913786</c:v>
                </c:pt>
                <c:pt idx="99">
                  <c:v>2.0886557918633635</c:v>
                </c:pt>
                <c:pt idx="100">
                  <c:v>2.2531294540194158</c:v>
                </c:pt>
                <c:pt idx="101">
                  <c:v>2.0641566491243521</c:v>
                </c:pt>
                <c:pt idx="102">
                  <c:v>0.9738123124163891</c:v>
                </c:pt>
                <c:pt idx="103">
                  <c:v>0.9394230464500557</c:v>
                </c:pt>
                <c:pt idx="104">
                  <c:v>2.6717733720092651</c:v>
                </c:pt>
                <c:pt idx="105">
                  <c:v>4.0760446858178678</c:v>
                </c:pt>
                <c:pt idx="106">
                  <c:v>2.9198195238846996</c:v>
                </c:pt>
                <c:pt idx="107">
                  <c:v>5.2914667413405798</c:v>
                </c:pt>
                <c:pt idx="108">
                  <c:v>4.1412747540212269</c:v>
                </c:pt>
                <c:pt idx="109">
                  <c:v>0.86595682165082022</c:v>
                </c:pt>
                <c:pt idx="110">
                  <c:v>2.128922703466567</c:v>
                </c:pt>
                <c:pt idx="111">
                  <c:v>1.5925996202790951</c:v>
                </c:pt>
                <c:pt idx="112">
                  <c:v>2.8596436553430111</c:v>
                </c:pt>
                <c:pt idx="113">
                  <c:v>0.94882559656056054</c:v>
                </c:pt>
                <c:pt idx="114">
                  <c:v>0.87232051732964422</c:v>
                </c:pt>
                <c:pt idx="115">
                  <c:v>5.4206529810732214</c:v>
                </c:pt>
                <c:pt idx="116">
                  <c:v>3.5322415638616298</c:v>
                </c:pt>
                <c:pt idx="117">
                  <c:v>1.3407850461621209</c:v>
                </c:pt>
                <c:pt idx="118">
                  <c:v>3.3949118975212054</c:v>
                </c:pt>
                <c:pt idx="119">
                  <c:v>3.4079717157663998</c:v>
                </c:pt>
                <c:pt idx="120">
                  <c:v>2.2219827673598243</c:v>
                </c:pt>
                <c:pt idx="121">
                  <c:v>3.5498147555822488</c:v>
                </c:pt>
                <c:pt idx="122">
                  <c:v>3.3320728731645497</c:v>
                </c:pt>
                <c:pt idx="123">
                  <c:v>2.2411763540908138</c:v>
                </c:pt>
                <c:pt idx="124">
                  <c:v>2.6837363178270022</c:v>
                </c:pt>
                <c:pt idx="125">
                  <c:v>4.8414422139495761</c:v>
                </c:pt>
                <c:pt idx="126">
                  <c:v>3.2346029035284749</c:v>
                </c:pt>
                <c:pt idx="127">
                  <c:v>6.2636242213013542</c:v>
                </c:pt>
                <c:pt idx="128">
                  <c:v>2.25240099659562</c:v>
                </c:pt>
                <c:pt idx="129">
                  <c:v>2.3572509612359984</c:v>
                </c:pt>
                <c:pt idx="130">
                  <c:v>0.72855631808888699</c:v>
                </c:pt>
                <c:pt idx="131">
                  <c:v>6.4112653906462729</c:v>
                </c:pt>
                <c:pt idx="132">
                  <c:v>3.3661965003166912</c:v>
                </c:pt>
                <c:pt idx="133">
                  <c:v>2.292633301392895</c:v>
                </c:pt>
                <c:pt idx="134">
                  <c:v>1.7866555298109783</c:v>
                </c:pt>
                <c:pt idx="135">
                  <c:v>3.8495587190817151</c:v>
                </c:pt>
                <c:pt idx="136">
                  <c:v>0.23431155342941259</c:v>
                </c:pt>
                <c:pt idx="137">
                  <c:v>2.2009384400994074</c:v>
                </c:pt>
                <c:pt idx="138">
                  <c:v>2.1076738415428196</c:v>
                </c:pt>
                <c:pt idx="139">
                  <c:v>3.6842648129430864</c:v>
                </c:pt>
                <c:pt idx="140">
                  <c:v>3.9323340289872881</c:v>
                </c:pt>
                <c:pt idx="141">
                  <c:v>1.6409682636722493</c:v>
                </c:pt>
                <c:pt idx="142">
                  <c:v>0.64696931373065181</c:v>
                </c:pt>
                <c:pt idx="143">
                  <c:v>2.0798657814898998</c:v>
                </c:pt>
                <c:pt idx="144">
                  <c:v>1.0025801858785541</c:v>
                </c:pt>
                <c:pt idx="145">
                  <c:v>3.14541319201214</c:v>
                </c:pt>
                <c:pt idx="146">
                  <c:v>0.19107735488241989</c:v>
                </c:pt>
                <c:pt idx="147">
                  <c:v>2.2475574275259329</c:v>
                </c:pt>
                <c:pt idx="148">
                  <c:v>1.8259246929521151</c:v>
                </c:pt>
                <c:pt idx="149">
                  <c:v>1.7652386370940309</c:v>
                </c:pt>
                <c:pt idx="150">
                  <c:v>2.1192522521558717</c:v>
                </c:pt>
                <c:pt idx="151">
                  <c:v>2.0313313275964471</c:v>
                </c:pt>
                <c:pt idx="152">
                  <c:v>1.1464385244986013</c:v>
                </c:pt>
                <c:pt idx="153">
                  <c:v>3.4293293394718893</c:v>
                </c:pt>
                <c:pt idx="154">
                  <c:v>1.4493663227777338</c:v>
                </c:pt>
                <c:pt idx="155">
                  <c:v>2.7410447251085559</c:v>
                </c:pt>
                <c:pt idx="156">
                  <c:v>3.2474763242035154</c:v>
                </c:pt>
                <c:pt idx="157">
                  <c:v>0.38067094207262192</c:v>
                </c:pt>
                <c:pt idx="158">
                  <c:v>1.5990414202144654</c:v>
                </c:pt>
                <c:pt idx="159">
                  <c:v>0.95787937139815793</c:v>
                </c:pt>
                <c:pt idx="160">
                  <c:v>3.0173372778051766</c:v>
                </c:pt>
                <c:pt idx="161">
                  <c:v>2.607013173287168</c:v>
                </c:pt>
                <c:pt idx="162">
                  <c:v>4.1916054407740715</c:v>
                </c:pt>
                <c:pt idx="163">
                  <c:v>4.8979766264648745</c:v>
                </c:pt>
                <c:pt idx="164">
                  <c:v>3.8002970052924998</c:v>
                </c:pt>
                <c:pt idx="165">
                  <c:v>6.4216232768508021</c:v>
                </c:pt>
                <c:pt idx="166">
                  <c:v>1.7084270585769032</c:v>
                </c:pt>
                <c:pt idx="167">
                  <c:v>0.26681827284446735</c:v>
                </c:pt>
                <c:pt idx="168">
                  <c:v>6.0102196340207295</c:v>
                </c:pt>
                <c:pt idx="169">
                  <c:v>3.3975209477565844</c:v>
                </c:pt>
                <c:pt idx="170">
                  <c:v>0.83078774749188899</c:v>
                </c:pt>
                <c:pt idx="171">
                  <c:v>3.7846273685047329</c:v>
                </c:pt>
                <c:pt idx="172">
                  <c:v>4.6458488995346867</c:v>
                </c:pt>
                <c:pt idx="173">
                  <c:v>1.9240522519777052</c:v>
                </c:pt>
                <c:pt idx="174">
                  <c:v>1.4434395621057761</c:v>
                </c:pt>
                <c:pt idx="175">
                  <c:v>4.1133943382270761</c:v>
                </c:pt>
                <c:pt idx="176">
                  <c:v>0.59143807932134052</c:v>
                </c:pt>
                <c:pt idx="177">
                  <c:v>3.2612074783230987</c:v>
                </c:pt>
                <c:pt idx="178">
                  <c:v>2.1797079660544592</c:v>
                </c:pt>
                <c:pt idx="179">
                  <c:v>1.5978514712951366</c:v>
                </c:pt>
                <c:pt idx="180">
                  <c:v>0.98388624377919598</c:v>
                </c:pt>
                <c:pt idx="181">
                  <c:v>1.5042904730018378</c:v>
                </c:pt>
                <c:pt idx="182">
                  <c:v>3.0833181316761</c:v>
                </c:pt>
                <c:pt idx="183">
                  <c:v>1.3704474945571803</c:v>
                </c:pt>
                <c:pt idx="184">
                  <c:v>0.95627859413742078</c:v>
                </c:pt>
                <c:pt idx="185">
                  <c:v>2.2577627497727937</c:v>
                </c:pt>
                <c:pt idx="186">
                  <c:v>2.2371030778918106</c:v>
                </c:pt>
                <c:pt idx="187">
                  <c:v>1.1452431226473228</c:v>
                </c:pt>
                <c:pt idx="188">
                  <c:v>4.8917244206958639</c:v>
                </c:pt>
                <c:pt idx="189">
                  <c:v>0.79290993405620402</c:v>
                </c:pt>
                <c:pt idx="190">
                  <c:v>3.0007681216035493</c:v>
                </c:pt>
                <c:pt idx="191">
                  <c:v>2.274460651487189</c:v>
                </c:pt>
                <c:pt idx="192">
                  <c:v>3.0094787883479839</c:v>
                </c:pt>
                <c:pt idx="193">
                  <c:v>3.5174229202325105</c:v>
                </c:pt>
                <c:pt idx="194">
                  <c:v>4.9824520667707519</c:v>
                </c:pt>
                <c:pt idx="195">
                  <c:v>1.2539957909308925</c:v>
                </c:pt>
                <c:pt idx="196">
                  <c:v>1.5123433353436884</c:v>
                </c:pt>
                <c:pt idx="197">
                  <c:v>4.5180789883630474</c:v>
                </c:pt>
                <c:pt idx="198">
                  <c:v>7.0140407951806578</c:v>
                </c:pt>
                <c:pt idx="199">
                  <c:v>2.2058966199297925</c:v>
                </c:pt>
              </c:numCache>
            </c:numRef>
          </c:xVal>
          <c:yVal>
            <c:numRef>
              <c:f>'Ex 5.3'!$I$9:$I$208</c:f>
              <c:numCache>
                <c:formatCode>General</c:formatCode>
                <c:ptCount val="200"/>
                <c:pt idx="0">
                  <c:v>0.41840818585089401</c:v>
                </c:pt>
                <c:pt idx="1">
                  <c:v>-0.64957302229678393</c:v>
                </c:pt>
                <c:pt idx="2">
                  <c:v>4.3792431257696302E-2</c:v>
                </c:pt>
                <c:pt idx="3">
                  <c:v>-0.53043785845923541</c:v>
                </c:pt>
                <c:pt idx="4">
                  <c:v>-1.4880923263362802</c:v>
                </c:pt>
                <c:pt idx="5">
                  <c:v>3.1275410739968611E-2</c:v>
                </c:pt>
                <c:pt idx="6">
                  <c:v>-0.14434310613471857</c:v>
                </c:pt>
                <c:pt idx="7">
                  <c:v>-1.0883353148179222</c:v>
                </c:pt>
                <c:pt idx="8">
                  <c:v>0.13171517670012142</c:v>
                </c:pt>
                <c:pt idx="9">
                  <c:v>-1.3511521260686532</c:v>
                </c:pt>
                <c:pt idx="10">
                  <c:v>8.1392591716037396E-2</c:v>
                </c:pt>
                <c:pt idx="11">
                  <c:v>0.92246241734752488</c:v>
                </c:pt>
                <c:pt idx="12">
                  <c:v>-0.86647898678975677</c:v>
                </c:pt>
                <c:pt idx="13">
                  <c:v>1.7123817106205157</c:v>
                </c:pt>
                <c:pt idx="14">
                  <c:v>0.31140990888038406</c:v>
                </c:pt>
                <c:pt idx="15">
                  <c:v>-0.50185650440009355</c:v>
                </c:pt>
                <c:pt idx="16">
                  <c:v>-0.88483152301530998</c:v>
                </c:pt>
                <c:pt idx="17">
                  <c:v>-1.0659922490614977</c:v>
                </c:pt>
                <c:pt idx="18">
                  <c:v>-0.31140990888038428</c:v>
                </c:pt>
                <c:pt idx="19">
                  <c:v>0.2592929978290815</c:v>
                </c:pt>
                <c:pt idx="20">
                  <c:v>-0.66509767139499976</c:v>
                </c:pt>
                <c:pt idx="21">
                  <c:v>-1.8325718510313058</c:v>
                </c:pt>
                <c:pt idx="22">
                  <c:v>0.24637853400043935</c:v>
                </c:pt>
                <c:pt idx="23">
                  <c:v>0.10652016045293451</c:v>
                </c:pt>
                <c:pt idx="24">
                  <c:v>-1.0019509868815037</c:v>
                </c:pt>
                <c:pt idx="25">
                  <c:v>0.2335050334137195</c:v>
                </c:pt>
                <c:pt idx="26">
                  <c:v>-1.263006548446578</c:v>
                </c:pt>
                <c:pt idx="27">
                  <c:v>6.8849042454066312E-2</c:v>
                </c:pt>
                <c:pt idx="28">
                  <c:v>-0.39125496660919462</c:v>
                </c:pt>
                <c:pt idx="29">
                  <c:v>-0.22067011655872468</c:v>
                </c:pt>
                <c:pt idx="30">
                  <c:v>1.6128070814723268</c:v>
                </c:pt>
                <c:pt idx="31">
                  <c:v>0.88483152301530998</c:v>
                </c:pt>
                <c:pt idx="32">
                  <c:v>-0.51609447991924218</c:v>
                </c:pt>
                <c:pt idx="33">
                  <c:v>1.7692851078409648</c:v>
                </c:pt>
                <c:pt idx="34">
                  <c:v>0.33778005379514503</c:v>
                </c:pt>
                <c:pt idx="35">
                  <c:v>0.84841375522082119</c:v>
                </c:pt>
                <c:pt idx="36">
                  <c:v>0.71267336124007696</c:v>
                </c:pt>
                <c:pt idx="37">
                  <c:v>-5.6316317022151882E-2</c:v>
                </c:pt>
                <c:pt idx="38">
                  <c:v>-0.79580101002689541</c:v>
                </c:pt>
                <c:pt idx="39">
                  <c:v>-0.72889177851677778</c:v>
                </c:pt>
                <c:pt idx="40">
                  <c:v>-0.10652016045293462</c:v>
                </c:pt>
                <c:pt idx="41">
                  <c:v>-0.24637853400043941</c:v>
                </c:pt>
                <c:pt idx="42">
                  <c:v>-0.13171517670012142</c:v>
                </c:pt>
                <c:pt idx="43">
                  <c:v>-0.19510674636432496</c:v>
                </c:pt>
                <c:pt idx="44">
                  <c:v>0.57414709947414444</c:v>
                </c:pt>
                <c:pt idx="45">
                  <c:v>-0.77874873018302038</c:v>
                </c:pt>
                <c:pt idx="46">
                  <c:v>1.6605374163770477</c:v>
                </c:pt>
                <c:pt idx="47">
                  <c:v>1.5684915216655266</c:v>
                </c:pt>
                <c:pt idx="48">
                  <c:v>-1.3206240594830998</c:v>
                </c:pt>
                <c:pt idx="49">
                  <c:v>1.2357086898512506</c:v>
                </c:pt>
                <c:pt idx="50">
                  <c:v>0.44587350369822742</c:v>
                </c:pt>
                <c:pt idx="51">
                  <c:v>-1.1588753792244371</c:v>
                </c:pt>
                <c:pt idx="52">
                  <c:v>1.088335314817922</c:v>
                </c:pt>
                <c:pt idx="53">
                  <c:v>-1.6128070814723279</c:v>
                </c:pt>
                <c:pt idx="54">
                  <c:v>1.2093018348920097</c:v>
                </c:pt>
                <c:pt idx="55">
                  <c:v>0.27225085458216447</c:v>
                </c:pt>
                <c:pt idx="56">
                  <c:v>-1.0228321261036526</c:v>
                </c:pt>
                <c:pt idx="57">
                  <c:v>9.3948960933968692E-2</c:v>
                </c:pt>
                <c:pt idx="58">
                  <c:v>0.69664027541452611</c:v>
                </c:pt>
                <c:pt idx="59">
                  <c:v>-0.54489120823511805</c:v>
                </c:pt>
                <c:pt idx="60">
                  <c:v>-0.45973202050225354</c:v>
                </c:pt>
                <c:pt idx="61">
                  <c:v>-6.8849042454066312E-2</c:v>
                </c:pt>
                <c:pt idx="62">
                  <c:v>1.0228321261036524</c:v>
                </c:pt>
                <c:pt idx="63">
                  <c:v>1.9871462915396865</c:v>
                </c:pt>
                <c:pt idx="64">
                  <c:v>-0.71267336124007763</c:v>
                </c:pt>
                <c:pt idx="65">
                  <c:v>0.51609447991924207</c:v>
                </c:pt>
                <c:pt idx="66">
                  <c:v>0.20787145065533047</c:v>
                </c:pt>
                <c:pt idx="67">
                  <c:v>0.39125496660919462</c:v>
                </c:pt>
                <c:pt idx="68">
                  <c:v>-2.0865796576126225</c:v>
                </c:pt>
                <c:pt idx="69">
                  <c:v>0.32456676785852062</c:v>
                </c:pt>
                <c:pt idx="70">
                  <c:v>0.55945929566790242</c:v>
                </c:pt>
                <c:pt idx="71">
                  <c:v>-1.7692851078409655</c:v>
                </c:pt>
                <c:pt idx="72">
                  <c:v>-0.57414709947414488</c:v>
                </c:pt>
                <c:pt idx="73">
                  <c:v>-0.92246241734752521</c:v>
                </c:pt>
                <c:pt idx="74">
                  <c:v>-0.48771954888450458</c:v>
                </c:pt>
                <c:pt idx="75">
                  <c:v>0.72889177851677733</c:v>
                </c:pt>
                <c:pt idx="76">
                  <c:v>-0.81308789770500423</c:v>
                </c:pt>
                <c:pt idx="77">
                  <c:v>-0.44587350369822754</c:v>
                </c:pt>
                <c:pt idx="78">
                  <c:v>0.83062125279066967</c:v>
                </c:pt>
                <c:pt idx="79">
                  <c:v>0.903487037015824</c:v>
                </c:pt>
                <c:pt idx="80">
                  <c:v>0.19510674636432496</c:v>
                </c:pt>
                <c:pt idx="81">
                  <c:v>-0.41840818585089429</c:v>
                </c:pt>
                <c:pt idx="82">
                  <c:v>0.54489120823511805</c:v>
                </c:pt>
                <c:pt idx="83">
                  <c:v>-0.98149782715935407</c:v>
                </c:pt>
                <c:pt idx="84">
                  <c:v>0.76191994645949412</c:v>
                </c:pt>
                <c:pt idx="85">
                  <c:v>2.6975095569769167</c:v>
                </c:pt>
                <c:pt idx="86">
                  <c:v>1.0019509868815022</c:v>
                </c:pt>
                <c:pt idx="87">
                  <c:v>0.45973202050225337</c:v>
                </c:pt>
                <c:pt idx="88">
                  <c:v>0.14434310613471857</c:v>
                </c:pt>
                <c:pt idx="89">
                  <c:v>1.3206240594830998</c:v>
                </c:pt>
                <c:pt idx="90">
                  <c:v>-0.20787145065533047</c:v>
                </c:pt>
                <c:pt idx="91">
                  <c:v>0.47367940352453713</c:v>
                </c:pt>
                <c:pt idx="92">
                  <c:v>0.81308789770500389</c:v>
                </c:pt>
                <c:pt idx="93">
                  <c:v>-0.63420337728936016</c:v>
                </c:pt>
                <c:pt idx="94">
                  <c:v>1.044169045588939</c:v>
                </c:pt>
                <c:pt idx="95">
                  <c:v>0.66509767139499953</c:v>
                </c:pt>
                <c:pt idx="96">
                  <c:v>-0.35105258016089946</c:v>
                </c:pt>
                <c:pt idx="97">
                  <c:v>-1.9871462915396887</c:v>
                </c:pt>
                <c:pt idx="98">
                  <c:v>0.18237375463848352</c:v>
                </c:pt>
                <c:pt idx="99">
                  <c:v>-0.28525458772371731</c:v>
                </c:pt>
                <c:pt idx="100">
                  <c:v>-1.8763288596579355E-2</c:v>
                </c:pt>
                <c:pt idx="101">
                  <c:v>-0.32456676785852062</c:v>
                </c:pt>
                <c:pt idx="102">
                  <c:v>-1.1347334299493967</c:v>
                </c:pt>
                <c:pt idx="103">
                  <c:v>-1.2912794713519373</c:v>
                </c:pt>
                <c:pt idx="104">
                  <c:v>0.15699409614643048</c:v>
                </c:pt>
                <c:pt idx="105">
                  <c:v>1.1112353339257335</c:v>
                </c:pt>
                <c:pt idx="106">
                  <c:v>0.29830673829035242</c:v>
                </c:pt>
                <c:pt idx="107">
                  <c:v>1.4880923263362802</c:v>
                </c:pt>
                <c:pt idx="108">
                  <c:v>1.1588753792244366</c:v>
                </c:pt>
                <c:pt idx="109">
                  <c:v>-1.4163036257244224</c:v>
                </c:pt>
                <c:pt idx="110">
                  <c:v>-0.23350503341371939</c:v>
                </c:pt>
                <c:pt idx="111">
                  <c:v>-0.61898211112271218</c:v>
                </c:pt>
                <c:pt idx="112">
                  <c:v>0.28525458772371748</c:v>
                </c:pt>
                <c:pt idx="113">
                  <c:v>-1.2357086898512508</c:v>
                </c:pt>
                <c:pt idx="114">
                  <c:v>-1.3829941271006392</c:v>
                </c:pt>
                <c:pt idx="115">
                  <c:v>1.5270583320354101</c:v>
                </c:pt>
                <c:pt idx="116">
                  <c:v>0.77874873018302038</c:v>
                </c:pt>
                <c:pt idx="117">
                  <c:v>-0.8484137552208213</c:v>
                </c:pt>
                <c:pt idx="118">
                  <c:v>0.61898211112271218</c:v>
                </c:pt>
                <c:pt idx="119">
                  <c:v>0.64957302229678349</c:v>
                </c:pt>
                <c:pt idx="120">
                  <c:v>-0.11910821713417175</c:v>
                </c:pt>
                <c:pt idx="121">
                  <c:v>0.79580101002689552</c:v>
                </c:pt>
                <c:pt idx="122">
                  <c:v>0.58895982595082219</c:v>
                </c:pt>
                <c:pt idx="123">
                  <c:v>-8.1392591716037396E-2</c:v>
                </c:pt>
                <c:pt idx="124">
                  <c:v>0.16967026370190358</c:v>
                </c:pt>
                <c:pt idx="125">
                  <c:v>1.3511521260686539</c:v>
                </c:pt>
                <c:pt idx="126">
                  <c:v>0.48771954888450414</c:v>
                </c:pt>
                <c:pt idx="127">
                  <c:v>1.9041839786906027</c:v>
                </c:pt>
                <c:pt idx="128">
                  <c:v>-3.1275410739968465E-2</c:v>
                </c:pt>
                <c:pt idx="129">
                  <c:v>5.6316317022151882E-2</c:v>
                </c:pt>
                <c:pt idx="130">
                  <c:v>-1.5684915216655271</c:v>
                </c:pt>
                <c:pt idx="131">
                  <c:v>2.0865796576126199</c:v>
                </c:pt>
                <c:pt idx="132">
                  <c:v>0.60390292558359793</c:v>
                </c:pt>
                <c:pt idx="133">
                  <c:v>1.8763288596579494E-2</c:v>
                </c:pt>
                <c:pt idx="134">
                  <c:v>-0.40479426798281953</c:v>
                </c:pt>
                <c:pt idx="135">
                  <c:v>0.98149782715935407</c:v>
                </c:pt>
                <c:pt idx="136">
                  <c:v>-2.3874422545356238</c:v>
                </c:pt>
                <c:pt idx="137">
                  <c:v>-0.16967026370190372</c:v>
                </c:pt>
                <c:pt idx="138">
                  <c:v>-0.27225085458216447</c:v>
                </c:pt>
                <c:pt idx="139">
                  <c:v>0.86647898678975666</c:v>
                </c:pt>
                <c:pt idx="140">
                  <c:v>1.0659922490614977</c:v>
                </c:pt>
                <c:pt idx="141">
                  <c:v>-0.55945929566790298</c:v>
                </c:pt>
                <c:pt idx="142">
                  <c:v>-1.6605374163770485</c:v>
                </c:pt>
                <c:pt idx="143">
                  <c:v>-0.29830673829035226</c:v>
                </c:pt>
                <c:pt idx="144">
                  <c:v>-1.0441690455889392</c:v>
                </c:pt>
                <c:pt idx="145">
                  <c:v>0.43210009909511987</c:v>
                </c:pt>
                <c:pt idx="146">
                  <c:v>-2.6975095569769199</c:v>
                </c:pt>
                <c:pt idx="147">
                  <c:v>-4.379243125769644E-2</c:v>
                </c:pt>
                <c:pt idx="148">
                  <c:v>-0.37778701270085818</c:v>
                </c:pt>
                <c:pt idx="149">
                  <c:v>-0.43210009909512009</c:v>
                </c:pt>
                <c:pt idx="150">
                  <c:v>-0.2592929978290815</c:v>
                </c:pt>
                <c:pt idx="151">
                  <c:v>-0.33778005379514503</c:v>
                </c:pt>
                <c:pt idx="152">
                  <c:v>-0.94177590213267803</c:v>
                </c:pt>
                <c:pt idx="153">
                  <c:v>0.68078430267664325</c:v>
                </c:pt>
                <c:pt idx="154">
                  <c:v>-0.74530423031537774</c:v>
                </c:pt>
                <c:pt idx="155">
                  <c:v>0.22067011655872479</c:v>
                </c:pt>
                <c:pt idx="156">
                  <c:v>0.50185650440009322</c:v>
                </c:pt>
                <c:pt idx="157">
                  <c:v>-1.9041839786906032</c:v>
                </c:pt>
                <c:pt idx="158">
                  <c:v>-0.58895982595082241</c:v>
                </c:pt>
                <c:pt idx="159">
                  <c:v>-1.1837123561092822</c:v>
                </c:pt>
                <c:pt idx="160">
                  <c:v>0.37778701270085813</c:v>
                </c:pt>
                <c:pt idx="161">
                  <c:v>0.11910821713417175</c:v>
                </c:pt>
                <c:pt idx="162">
                  <c:v>1.1837123561092817</c:v>
                </c:pt>
                <c:pt idx="163">
                  <c:v>1.4163036257244219</c:v>
                </c:pt>
                <c:pt idx="164">
                  <c:v>0.96144723227760742</c:v>
                </c:pt>
                <c:pt idx="165">
                  <c:v>2.2122976151794482</c:v>
                </c:pt>
                <c:pt idx="166">
                  <c:v>-0.47367940352453747</c:v>
                </c:pt>
                <c:pt idx="167">
                  <c:v>-2.21229761517945</c:v>
                </c:pt>
                <c:pt idx="168">
                  <c:v>1.8325718510313052</c:v>
                </c:pt>
                <c:pt idx="169">
                  <c:v>0.63420337728935972</c:v>
                </c:pt>
                <c:pt idx="170">
                  <c:v>-1.4512631910577392</c:v>
                </c:pt>
                <c:pt idx="171">
                  <c:v>0.94177590213267615</c:v>
                </c:pt>
                <c:pt idx="172">
                  <c:v>1.2912794713519364</c:v>
                </c:pt>
                <c:pt idx="173">
                  <c:v>-0.36438724029913205</c:v>
                </c:pt>
                <c:pt idx="174">
                  <c:v>-0.76191994645949512</c:v>
                </c:pt>
                <c:pt idx="175">
                  <c:v>1.1347334299493963</c:v>
                </c:pt>
                <c:pt idx="176">
                  <c:v>-1.712381710620517</c:v>
                </c:pt>
                <c:pt idx="177">
                  <c:v>0.5304378584592353</c:v>
                </c:pt>
                <c:pt idx="178">
                  <c:v>-0.18237375463848368</c:v>
                </c:pt>
                <c:pt idx="179">
                  <c:v>-0.60390292558359804</c:v>
                </c:pt>
                <c:pt idx="180">
                  <c:v>-1.1112353339257341</c:v>
                </c:pt>
                <c:pt idx="181">
                  <c:v>-0.69664027541452611</c:v>
                </c:pt>
                <c:pt idx="182">
                  <c:v>0.40479426798281942</c:v>
                </c:pt>
                <c:pt idx="183">
                  <c:v>-0.83062125279067045</c:v>
                </c:pt>
                <c:pt idx="184">
                  <c:v>-1.2093018348920097</c:v>
                </c:pt>
                <c:pt idx="185">
                  <c:v>-6.2541033315154067E-3</c:v>
                </c:pt>
                <c:pt idx="186">
                  <c:v>-9.3948960933968581E-2</c:v>
                </c:pt>
                <c:pt idx="187">
                  <c:v>-0.96144723227760642</c:v>
                </c:pt>
                <c:pt idx="188">
                  <c:v>1.3829941271006372</c:v>
                </c:pt>
                <c:pt idx="189">
                  <c:v>-1.5270583320354105</c:v>
                </c:pt>
                <c:pt idx="190">
                  <c:v>0.35105258016089946</c:v>
                </c:pt>
                <c:pt idx="191">
                  <c:v>6.2541033315154067E-3</c:v>
                </c:pt>
                <c:pt idx="192">
                  <c:v>0.36438724029913189</c:v>
                </c:pt>
                <c:pt idx="193">
                  <c:v>0.74530423031537718</c:v>
                </c:pt>
                <c:pt idx="194">
                  <c:v>1.4512631910577387</c:v>
                </c:pt>
                <c:pt idx="195">
                  <c:v>-0.90348703701582589</c:v>
                </c:pt>
                <c:pt idx="196">
                  <c:v>-0.68078430267664325</c:v>
                </c:pt>
                <c:pt idx="197">
                  <c:v>1.2630065484465773</c:v>
                </c:pt>
                <c:pt idx="198">
                  <c:v>2.3874422545356215</c:v>
                </c:pt>
                <c:pt idx="199">
                  <c:v>-0.15699409614643037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5.3'!$S$28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5.3'!$S$29:$S$30</c:f>
              <c:numCache>
                <c:formatCode>General</c:formatCode>
                <c:ptCount val="2"/>
                <c:pt idx="0">
                  <c:v>6.9817208859216873</c:v>
                </c:pt>
                <c:pt idx="1">
                  <c:v>-1.7816538669203918</c:v>
                </c:pt>
              </c:numCache>
            </c:numRef>
          </c:xVal>
          <c:yVal>
            <c:numRef>
              <c:f>'Ex 5.3'!$T$29:$T$30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836096"/>
        <c:axId val="270838016"/>
      </c:scatterChart>
      <c:valAx>
        <c:axId val="27083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41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0838016"/>
        <c:crosses val="autoZero"/>
        <c:crossBetween val="midCat"/>
      </c:valAx>
      <c:valAx>
        <c:axId val="270838016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Probit</a:t>
                </a:r>
              </a:p>
            </c:rich>
          </c:tx>
          <c:layout>
            <c:manualLayout>
              <c:xMode val="edge"/>
              <c:yMode val="edge"/>
              <c:x val="7.2304706837150439E-3"/>
              <c:y val="0.37336369583753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0836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"Exbit" Plot</a:t>
            </a:r>
          </a:p>
        </c:rich>
      </c:tx>
      <c:layout>
        <c:manualLayout>
          <c:xMode val="edge"/>
          <c:yMode val="edge"/>
          <c:x val="0.38788230046249583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72884596279311"/>
          <c:y val="0.13695446406625644"/>
          <c:w val="0.81133908601726556"/>
          <c:h val="0.668897056371415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5.3'!$G$9:$G$208</c:f>
              <c:numCache>
                <c:formatCode>General</c:formatCode>
                <c:ptCount val="200"/>
                <c:pt idx="0">
                  <c:v>3.1072063460327035</c:v>
                </c:pt>
                <c:pt idx="1">
                  <c:v>1.5564292381936315</c:v>
                </c:pt>
                <c:pt idx="2">
                  <c:v>2.3413005395367801</c:v>
                </c:pt>
                <c:pt idx="3">
                  <c:v>1.652961164182392</c:v>
                </c:pt>
                <c:pt idx="4">
                  <c:v>0.82155167755723468</c:v>
                </c:pt>
                <c:pt idx="5">
                  <c:v>2.3303249681132616</c:v>
                </c:pt>
                <c:pt idx="6">
                  <c:v>2.2170662671133501</c:v>
                </c:pt>
                <c:pt idx="7">
                  <c:v>0.98535626066202953</c:v>
                </c:pt>
                <c:pt idx="8">
                  <c:v>2.6519567334278737</c:v>
                </c:pt>
                <c:pt idx="9">
                  <c:v>0.87730198337375354</c:v>
                </c:pt>
                <c:pt idx="10">
                  <c:v>2.3962431944516398</c:v>
                </c:pt>
                <c:pt idx="11">
                  <c:v>3.7541073200985</c:v>
                </c:pt>
                <c:pt idx="12">
                  <c:v>1.3157561640803561</c:v>
                </c:pt>
                <c:pt idx="13">
                  <c:v>5.8811291349702035</c:v>
                </c:pt>
                <c:pt idx="14">
                  <c:v>2.9304099381374789</c:v>
                </c:pt>
                <c:pt idx="15">
                  <c:v>1.680792941940175</c:v>
                </c:pt>
                <c:pt idx="16">
                  <c:v>1.2863662413497612</c:v>
                </c:pt>
                <c:pt idx="17">
                  <c:v>0.98920403334299745</c:v>
                </c:pt>
                <c:pt idx="18">
                  <c:v>2.0661692011448176</c:v>
                </c:pt>
                <c:pt idx="19">
                  <c:v>2.798522634396007</c:v>
                </c:pt>
                <c:pt idx="20">
                  <c:v>1.5453729328455639</c:v>
                </c:pt>
                <c:pt idx="21">
                  <c:v>0.4637268997353749</c:v>
                </c:pt>
                <c:pt idx="22">
                  <c:v>2.7923688784588721</c:v>
                </c:pt>
                <c:pt idx="23">
                  <c:v>2.5347963094333239</c:v>
                </c:pt>
                <c:pt idx="24">
                  <c:v>1.0434746307619382</c:v>
                </c:pt>
                <c:pt idx="25">
                  <c:v>2.7796468651609176</c:v>
                </c:pt>
                <c:pt idx="26">
                  <c:v>0.94551560490022646</c:v>
                </c:pt>
                <c:pt idx="27">
                  <c:v>2.3781312693948369</c:v>
                </c:pt>
                <c:pt idx="28">
                  <c:v>1.8060698095177958</c:v>
                </c:pt>
                <c:pt idx="29">
                  <c:v>2.1373925420168165</c:v>
                </c:pt>
                <c:pt idx="30">
                  <c:v>5.6252174688593648</c:v>
                </c:pt>
                <c:pt idx="31">
                  <c:v>3.7051228732643628</c:v>
                </c:pt>
                <c:pt idx="32">
                  <c:v>1.6731532915441236</c:v>
                </c:pt>
                <c:pt idx="33">
                  <c:v>5.9013039031464425</c:v>
                </c:pt>
                <c:pt idx="34">
                  <c:v>2.9964862475600711</c:v>
                </c:pt>
                <c:pt idx="35">
                  <c:v>3.6765660345343094</c:v>
                </c:pt>
                <c:pt idx="36">
                  <c:v>3.4753364802852111</c:v>
                </c:pt>
                <c:pt idx="37">
                  <c:v>2.2426860408440277</c:v>
                </c:pt>
                <c:pt idx="38">
                  <c:v>1.380074710455075</c:v>
                </c:pt>
                <c:pt idx="39">
                  <c:v>1.4780018472119543</c:v>
                </c:pt>
                <c:pt idx="40">
                  <c:v>2.2357862205422845</c:v>
                </c:pt>
                <c:pt idx="41">
                  <c:v>2.1230857657116622</c:v>
                </c:pt>
                <c:pt idx="42">
                  <c:v>2.2178838817012707</c:v>
                </c:pt>
                <c:pt idx="43">
                  <c:v>2.1646524681788062</c:v>
                </c:pt>
                <c:pt idx="44">
                  <c:v>3.3238825998396084</c:v>
                </c:pt>
                <c:pt idx="45">
                  <c:v>1.4262080958610339</c:v>
                </c:pt>
                <c:pt idx="46">
                  <c:v>5.7625116380677239</c:v>
                </c:pt>
                <c:pt idx="47">
                  <c:v>5.4989264292718945</c:v>
                </c:pt>
                <c:pt idx="48">
                  <c:v>0.88325342143793484</c:v>
                </c:pt>
                <c:pt idx="49">
                  <c:v>4.3939240472186176</c:v>
                </c:pt>
                <c:pt idx="50">
                  <c:v>3.1515491075349691</c:v>
                </c:pt>
                <c:pt idx="51">
                  <c:v>0.9625532125388927</c:v>
                </c:pt>
                <c:pt idx="52">
                  <c:v>3.9504293474455299</c:v>
                </c:pt>
                <c:pt idx="53">
                  <c:v>0.68666455863441289</c:v>
                </c:pt>
                <c:pt idx="54">
                  <c:v>4.297473108128802</c:v>
                </c:pt>
                <c:pt idx="55">
                  <c:v>2.8149337861313621</c:v>
                </c:pt>
                <c:pt idx="56">
                  <c:v>1.0058143474778594</c:v>
                </c:pt>
                <c:pt idx="57">
                  <c:v>2.4074735214976322</c:v>
                </c:pt>
                <c:pt idx="58">
                  <c:v>3.4295622566273289</c:v>
                </c:pt>
                <c:pt idx="59">
                  <c:v>1.6515289332253094</c:v>
                </c:pt>
                <c:pt idx="60">
                  <c:v>1.7092844048635318</c:v>
                </c:pt>
                <c:pt idx="61">
                  <c:v>2.2416595195502613</c:v>
                </c:pt>
                <c:pt idx="62">
                  <c:v>3.912815024952303</c:v>
                </c:pt>
                <c:pt idx="63">
                  <c:v>6.3453629845551482</c:v>
                </c:pt>
                <c:pt idx="64">
                  <c:v>1.4991560352879616</c:v>
                </c:pt>
                <c:pt idx="65">
                  <c:v>3.2476392438157236</c:v>
                </c:pt>
                <c:pt idx="66">
                  <c:v>2.7104100987158231</c:v>
                </c:pt>
                <c:pt idx="67">
                  <c:v>3.0448021033541783</c:v>
                </c:pt>
                <c:pt idx="68">
                  <c:v>0.30191549159613018</c:v>
                </c:pt>
                <c:pt idx="69">
                  <c:v>2.9638238916674506</c:v>
                </c:pt>
                <c:pt idx="70">
                  <c:v>3.2885229635821718</c:v>
                </c:pt>
                <c:pt idx="71">
                  <c:v>0.53887344221103683</c:v>
                </c:pt>
                <c:pt idx="72">
                  <c:v>1.6374311840652838</c:v>
                </c:pt>
                <c:pt idx="73">
                  <c:v>1.1543763037051598</c:v>
                </c:pt>
                <c:pt idx="74">
                  <c:v>1.6962328189536384</c:v>
                </c:pt>
                <c:pt idx="75">
                  <c:v>3.5040937224547193</c:v>
                </c:pt>
                <c:pt idx="76">
                  <c:v>1.3726252641666259</c:v>
                </c:pt>
                <c:pt idx="77">
                  <c:v>1.7540030460229135</c:v>
                </c:pt>
                <c:pt idx="78">
                  <c:v>3.6579590877693438</c:v>
                </c:pt>
                <c:pt idx="79">
                  <c:v>3.7456927736936008</c:v>
                </c:pt>
                <c:pt idx="80">
                  <c:v>2.692068876862038</c:v>
                </c:pt>
                <c:pt idx="81">
                  <c:v>1.7849983834389018</c:v>
                </c:pt>
                <c:pt idx="82">
                  <c:v>3.2737008970159427</c:v>
                </c:pt>
                <c:pt idx="83">
                  <c:v>1.1212395770691472</c:v>
                </c:pt>
                <c:pt idx="84">
                  <c:v>3.5240749607953648</c:v>
                </c:pt>
                <c:pt idx="85">
                  <c:v>7.1303937180714296</c:v>
                </c:pt>
                <c:pt idx="86">
                  <c:v>3.8803812692989101</c:v>
                </c:pt>
                <c:pt idx="87">
                  <c:v>3.1758191539381921</c:v>
                </c:pt>
                <c:pt idx="88">
                  <c:v>2.6618204316565883</c:v>
                </c:pt>
                <c:pt idx="89">
                  <c:v>4.7115866036081977</c:v>
                </c:pt>
                <c:pt idx="90">
                  <c:v>2.1404549807547459</c:v>
                </c:pt>
                <c:pt idx="91">
                  <c:v>3.1902748261700706</c:v>
                </c:pt>
                <c:pt idx="92">
                  <c:v>3.6195645637449116</c:v>
                </c:pt>
                <c:pt idx="93">
                  <c:v>1.5774849698791984</c:v>
                </c:pt>
                <c:pt idx="94">
                  <c:v>3.9308967926555729</c:v>
                </c:pt>
                <c:pt idx="95">
                  <c:v>3.4252181542341025</c:v>
                </c:pt>
                <c:pt idx="96">
                  <c:v>2.0042524051446016</c:v>
                </c:pt>
                <c:pt idx="97">
                  <c:v>0.32988407052166213</c:v>
                </c:pt>
                <c:pt idx="98">
                  <c:v>2.6898076445913786</c:v>
                </c:pt>
                <c:pt idx="99">
                  <c:v>2.0886557918633635</c:v>
                </c:pt>
                <c:pt idx="100">
                  <c:v>2.2531294540194158</c:v>
                </c:pt>
                <c:pt idx="101">
                  <c:v>2.0641566491243521</c:v>
                </c:pt>
                <c:pt idx="102">
                  <c:v>0.9738123124163891</c:v>
                </c:pt>
                <c:pt idx="103">
                  <c:v>0.9394230464500557</c:v>
                </c:pt>
                <c:pt idx="104">
                  <c:v>2.6717733720092651</c:v>
                </c:pt>
                <c:pt idx="105">
                  <c:v>4.0760446858178678</c:v>
                </c:pt>
                <c:pt idx="106">
                  <c:v>2.9198195238846996</c:v>
                </c:pt>
                <c:pt idx="107">
                  <c:v>5.2914667413405798</c:v>
                </c:pt>
                <c:pt idx="108">
                  <c:v>4.1412747540212269</c:v>
                </c:pt>
                <c:pt idx="109">
                  <c:v>0.86595682165082022</c:v>
                </c:pt>
                <c:pt idx="110">
                  <c:v>2.128922703466567</c:v>
                </c:pt>
                <c:pt idx="111">
                  <c:v>1.5925996202790951</c:v>
                </c:pt>
                <c:pt idx="112">
                  <c:v>2.8596436553430111</c:v>
                </c:pt>
                <c:pt idx="113">
                  <c:v>0.94882559656056054</c:v>
                </c:pt>
                <c:pt idx="114">
                  <c:v>0.87232051732964422</c:v>
                </c:pt>
                <c:pt idx="115">
                  <c:v>5.4206529810732214</c:v>
                </c:pt>
                <c:pt idx="116">
                  <c:v>3.5322415638616298</c:v>
                </c:pt>
                <c:pt idx="117">
                  <c:v>1.3407850461621209</c:v>
                </c:pt>
                <c:pt idx="118">
                  <c:v>3.3949118975212054</c:v>
                </c:pt>
                <c:pt idx="119">
                  <c:v>3.4079717157663998</c:v>
                </c:pt>
                <c:pt idx="120">
                  <c:v>2.2219827673598243</c:v>
                </c:pt>
                <c:pt idx="121">
                  <c:v>3.5498147555822488</c:v>
                </c:pt>
                <c:pt idx="122">
                  <c:v>3.3320728731645497</c:v>
                </c:pt>
                <c:pt idx="123">
                  <c:v>2.2411763540908138</c:v>
                </c:pt>
                <c:pt idx="124">
                  <c:v>2.6837363178270022</c:v>
                </c:pt>
                <c:pt idx="125">
                  <c:v>4.8414422139495761</c:v>
                </c:pt>
                <c:pt idx="126">
                  <c:v>3.2346029035284749</c:v>
                </c:pt>
                <c:pt idx="127">
                  <c:v>6.2636242213013542</c:v>
                </c:pt>
                <c:pt idx="128">
                  <c:v>2.25240099659562</c:v>
                </c:pt>
                <c:pt idx="129">
                  <c:v>2.3572509612359984</c:v>
                </c:pt>
                <c:pt idx="130">
                  <c:v>0.72855631808888699</c:v>
                </c:pt>
                <c:pt idx="131">
                  <c:v>6.4112653906462729</c:v>
                </c:pt>
                <c:pt idx="132">
                  <c:v>3.3661965003166912</c:v>
                </c:pt>
                <c:pt idx="133">
                  <c:v>2.292633301392895</c:v>
                </c:pt>
                <c:pt idx="134">
                  <c:v>1.7866555298109783</c:v>
                </c:pt>
                <c:pt idx="135">
                  <c:v>3.8495587190817151</c:v>
                </c:pt>
                <c:pt idx="136">
                  <c:v>0.23431155342941259</c:v>
                </c:pt>
                <c:pt idx="137">
                  <c:v>2.2009384400994074</c:v>
                </c:pt>
                <c:pt idx="138">
                  <c:v>2.1076738415428196</c:v>
                </c:pt>
                <c:pt idx="139">
                  <c:v>3.6842648129430864</c:v>
                </c:pt>
                <c:pt idx="140">
                  <c:v>3.9323340289872881</c:v>
                </c:pt>
                <c:pt idx="141">
                  <c:v>1.6409682636722493</c:v>
                </c:pt>
                <c:pt idx="142">
                  <c:v>0.64696931373065181</c:v>
                </c:pt>
                <c:pt idx="143">
                  <c:v>2.0798657814898998</c:v>
                </c:pt>
                <c:pt idx="144">
                  <c:v>1.0025801858785541</c:v>
                </c:pt>
                <c:pt idx="145">
                  <c:v>3.14541319201214</c:v>
                </c:pt>
                <c:pt idx="146">
                  <c:v>0.19107735488241989</c:v>
                </c:pt>
                <c:pt idx="147">
                  <c:v>2.2475574275259329</c:v>
                </c:pt>
                <c:pt idx="148">
                  <c:v>1.8259246929521151</c:v>
                </c:pt>
                <c:pt idx="149">
                  <c:v>1.7652386370940309</c:v>
                </c:pt>
                <c:pt idx="150">
                  <c:v>2.1192522521558717</c:v>
                </c:pt>
                <c:pt idx="151">
                  <c:v>2.0313313275964471</c:v>
                </c:pt>
                <c:pt idx="152">
                  <c:v>1.1464385244986013</c:v>
                </c:pt>
                <c:pt idx="153">
                  <c:v>3.4293293394718893</c:v>
                </c:pt>
                <c:pt idx="154">
                  <c:v>1.4493663227777338</c:v>
                </c:pt>
                <c:pt idx="155">
                  <c:v>2.7410447251085559</c:v>
                </c:pt>
                <c:pt idx="156">
                  <c:v>3.2474763242035154</c:v>
                </c:pt>
                <c:pt idx="157">
                  <c:v>0.38067094207262192</c:v>
                </c:pt>
                <c:pt idx="158">
                  <c:v>1.5990414202144654</c:v>
                </c:pt>
                <c:pt idx="159">
                  <c:v>0.95787937139815793</c:v>
                </c:pt>
                <c:pt idx="160">
                  <c:v>3.0173372778051766</c:v>
                </c:pt>
                <c:pt idx="161">
                  <c:v>2.607013173287168</c:v>
                </c:pt>
                <c:pt idx="162">
                  <c:v>4.1916054407740715</c:v>
                </c:pt>
                <c:pt idx="163">
                  <c:v>4.8979766264648745</c:v>
                </c:pt>
                <c:pt idx="164">
                  <c:v>3.8002970052924998</c:v>
                </c:pt>
                <c:pt idx="165">
                  <c:v>6.4216232768508021</c:v>
                </c:pt>
                <c:pt idx="166">
                  <c:v>1.7084270585769032</c:v>
                </c:pt>
                <c:pt idx="167">
                  <c:v>0.26681827284446735</c:v>
                </c:pt>
                <c:pt idx="168">
                  <c:v>6.0102196340207295</c:v>
                </c:pt>
                <c:pt idx="169">
                  <c:v>3.3975209477565844</c:v>
                </c:pt>
                <c:pt idx="170">
                  <c:v>0.83078774749188899</c:v>
                </c:pt>
                <c:pt idx="171">
                  <c:v>3.7846273685047329</c:v>
                </c:pt>
                <c:pt idx="172">
                  <c:v>4.6458488995346867</c:v>
                </c:pt>
                <c:pt idx="173">
                  <c:v>1.9240522519777052</c:v>
                </c:pt>
                <c:pt idx="174">
                  <c:v>1.4434395621057761</c:v>
                </c:pt>
                <c:pt idx="175">
                  <c:v>4.1133943382270761</c:v>
                </c:pt>
                <c:pt idx="176">
                  <c:v>0.59143807932134052</c:v>
                </c:pt>
                <c:pt idx="177">
                  <c:v>3.2612074783230987</c:v>
                </c:pt>
                <c:pt idx="178">
                  <c:v>2.1797079660544592</c:v>
                </c:pt>
                <c:pt idx="179">
                  <c:v>1.5978514712951366</c:v>
                </c:pt>
                <c:pt idx="180">
                  <c:v>0.98388624377919598</c:v>
                </c:pt>
                <c:pt idx="181">
                  <c:v>1.5042904730018378</c:v>
                </c:pt>
                <c:pt idx="182">
                  <c:v>3.0833181316761</c:v>
                </c:pt>
                <c:pt idx="183">
                  <c:v>1.3704474945571803</c:v>
                </c:pt>
                <c:pt idx="184">
                  <c:v>0.95627859413742078</c:v>
                </c:pt>
                <c:pt idx="185">
                  <c:v>2.2577627497727937</c:v>
                </c:pt>
                <c:pt idx="186">
                  <c:v>2.2371030778918106</c:v>
                </c:pt>
                <c:pt idx="187">
                  <c:v>1.1452431226473228</c:v>
                </c:pt>
                <c:pt idx="188">
                  <c:v>4.8917244206958639</c:v>
                </c:pt>
                <c:pt idx="189">
                  <c:v>0.79290993405620402</c:v>
                </c:pt>
                <c:pt idx="190">
                  <c:v>3.0007681216035493</c:v>
                </c:pt>
                <c:pt idx="191">
                  <c:v>2.274460651487189</c:v>
                </c:pt>
                <c:pt idx="192">
                  <c:v>3.0094787883479839</c:v>
                </c:pt>
                <c:pt idx="193">
                  <c:v>3.5174229202325105</c:v>
                </c:pt>
                <c:pt idx="194">
                  <c:v>4.9824520667707519</c:v>
                </c:pt>
                <c:pt idx="195">
                  <c:v>1.2539957909308925</c:v>
                </c:pt>
                <c:pt idx="196">
                  <c:v>1.5123433353436884</c:v>
                </c:pt>
                <c:pt idx="197">
                  <c:v>4.5180789883630474</c:v>
                </c:pt>
                <c:pt idx="198">
                  <c:v>7.0140407951806578</c:v>
                </c:pt>
                <c:pt idx="199">
                  <c:v>2.2058966199297925</c:v>
                </c:pt>
              </c:numCache>
            </c:numRef>
          </c:xVal>
          <c:yVal>
            <c:numRef>
              <c:f>'Ex 5.3'!$J$9:$J$208</c:f>
              <c:numCache>
                <c:formatCode>General</c:formatCode>
                <c:ptCount val="200"/>
                <c:pt idx="0">
                  <c:v>1.0852291892924801</c:v>
                </c:pt>
                <c:pt idx="1">
                  <c:v>0.29838451574460034</c:v>
                </c:pt>
                <c:pt idx="2">
                  <c:v>0.72870196675146104</c:v>
                </c:pt>
                <c:pt idx="3">
                  <c:v>0.35368540509036628</c:v>
                </c:pt>
                <c:pt idx="4">
                  <c:v>7.0812318663032781E-2</c:v>
                </c:pt>
                <c:pt idx="5">
                  <c:v>0.71841381016197281</c:v>
                </c:pt>
                <c:pt idx="6">
                  <c:v>0.58449866313555465</c:v>
                </c:pt>
                <c:pt idx="7">
                  <c:v>0.14875938405807673</c:v>
                </c:pt>
                <c:pt idx="8">
                  <c:v>0.80384460014595926</c:v>
                </c:pt>
                <c:pt idx="9">
                  <c:v>9.2469905826748647E-2</c:v>
                </c:pt>
                <c:pt idx="10">
                  <c:v>0.76021717996633331</c:v>
                </c:pt>
                <c:pt idx="11">
                  <c:v>1.7251646804251157</c:v>
                </c:pt>
                <c:pt idx="12">
                  <c:v>0.21457260262764849</c:v>
                </c:pt>
                <c:pt idx="13">
                  <c:v>3.1369923435501694</c:v>
                </c:pt>
                <c:pt idx="14">
                  <c:v>0.97353720876730654</c:v>
                </c:pt>
                <c:pt idx="15">
                  <c:v>0.3680020418899238</c:v>
                </c:pt>
                <c:pt idx="16">
                  <c:v>0.20840735498571766</c:v>
                </c:pt>
                <c:pt idx="17">
                  <c:v>0.15456660130727984</c:v>
                </c:pt>
                <c:pt idx="18">
                  <c:v>0.47440451652471904</c:v>
                </c:pt>
                <c:pt idx="19">
                  <c:v>0.92204578341454035</c:v>
                </c:pt>
                <c:pt idx="20">
                  <c:v>0.291682077785127</c:v>
                </c:pt>
                <c:pt idx="21">
                  <c:v>3.400479879775959E-2</c:v>
                </c:pt>
                <c:pt idx="22">
                  <c:v>0.9095767939348065</c:v>
                </c:pt>
                <c:pt idx="23">
                  <c:v>0.7817929899482905</c:v>
                </c:pt>
                <c:pt idx="24">
                  <c:v>0.17219337965878714</c:v>
                </c:pt>
                <c:pt idx="25">
                  <c:v>0.8972613673447527</c:v>
                </c:pt>
                <c:pt idx="26">
                  <c:v>0.10902657542119638</c:v>
                </c:pt>
                <c:pt idx="27">
                  <c:v>0.74960136901867713</c:v>
                </c:pt>
                <c:pt idx="28">
                  <c:v>0.42741074858053352</c:v>
                </c:pt>
                <c:pt idx="29">
                  <c:v>0.53217635494447868</c:v>
                </c:pt>
                <c:pt idx="30">
                  <c:v>2.9300716277428469</c:v>
                </c:pt>
                <c:pt idx="31">
                  <c:v>1.6706552747567445</c:v>
                </c:pt>
                <c:pt idx="32">
                  <c:v>0.36081810294779354</c:v>
                </c:pt>
                <c:pt idx="33">
                  <c:v>3.2590950403510699</c:v>
                </c:pt>
                <c:pt idx="34">
                  <c:v>1.0003125700154187</c:v>
                </c:pt>
                <c:pt idx="35">
                  <c:v>1.6189641815175646</c:v>
                </c:pt>
                <c:pt idx="36">
                  <c:v>1.4353839713164136</c:v>
                </c:pt>
                <c:pt idx="37">
                  <c:v>0.64921625133421856</c:v>
                </c:pt>
                <c:pt idx="38">
                  <c:v>0.23962087524171707</c:v>
                </c:pt>
                <c:pt idx="39">
                  <c:v>0.26531271866615957</c:v>
                </c:pt>
                <c:pt idx="40">
                  <c:v>0.6117235750835458</c:v>
                </c:pt>
                <c:pt idx="41">
                  <c:v>0.51532675664678218</c:v>
                </c:pt>
                <c:pt idx="42">
                  <c:v>0.5934915294961185</c:v>
                </c:pt>
                <c:pt idx="43">
                  <c:v>0.54931473501107886</c:v>
                </c:pt>
                <c:pt idx="44">
                  <c:v>1.262541158477003</c:v>
                </c:pt>
                <c:pt idx="45">
                  <c:v>0.24598221984873464</c:v>
                </c:pt>
                <c:pt idx="46">
                  <c:v>3.0281894837013703</c:v>
                </c:pt>
                <c:pt idx="47">
                  <c:v>2.8407265274069986</c:v>
                </c:pt>
                <c:pt idx="48">
                  <c:v>9.795839380858419E-2</c:v>
                </c:pt>
                <c:pt idx="49">
                  <c:v>2.2230031086642956</c:v>
                </c:pt>
                <c:pt idx="50">
                  <c:v>1.1152164437201448</c:v>
                </c:pt>
                <c:pt idx="51">
                  <c:v>0.13153737401765819</c:v>
                </c:pt>
                <c:pt idx="52">
                  <c:v>1.9788829560174166</c:v>
                </c:pt>
                <c:pt idx="53">
                  <c:v>5.4871492269741237E-2</c:v>
                </c:pt>
                <c:pt idx="54">
                  <c:v>2.1779504447233524</c:v>
                </c:pt>
                <c:pt idx="55">
                  <c:v>0.93467221378735221</c:v>
                </c:pt>
                <c:pt idx="56">
                  <c:v>0.1662831969705291</c:v>
                </c:pt>
                <c:pt idx="57">
                  <c:v>0.77094689663890037</c:v>
                </c:pt>
                <c:pt idx="58">
                  <c:v>1.4146363391221655</c:v>
                </c:pt>
                <c:pt idx="59">
                  <c:v>0.34660322251407499</c:v>
                </c:pt>
                <c:pt idx="60">
                  <c:v>0.38986880236988636</c:v>
                </c:pt>
                <c:pt idx="61">
                  <c:v>0.63971047633451783</c:v>
                </c:pt>
                <c:pt idx="62">
                  <c:v>1.8760527146175576</c:v>
                </c:pt>
                <c:pt idx="63">
                  <c:v>3.7527528604946916</c:v>
                </c:pt>
                <c:pt idx="64">
                  <c:v>0.27184015698612302</c:v>
                </c:pt>
                <c:pt idx="65">
                  <c:v>1.194371671145257</c:v>
                </c:pt>
                <c:pt idx="66">
                  <c:v>0.87307639171528018</c:v>
                </c:pt>
                <c:pt idx="67">
                  <c:v>1.0561150514442315</c:v>
                </c:pt>
                <c:pt idx="68">
                  <c:v>1.8635643815696334E-2</c:v>
                </c:pt>
                <c:pt idx="69">
                  <c:v>0.98683527707193808</c:v>
                </c:pt>
                <c:pt idx="70">
                  <c:v>1.2450581956966555</c:v>
                </c:pt>
                <c:pt idx="71">
                  <c:v>3.9180793790388989E-2</c:v>
                </c:pt>
                <c:pt idx="72">
                  <c:v>0.33258757612573048</c:v>
                </c:pt>
                <c:pt idx="73">
                  <c:v>0.19618973202711509</c:v>
                </c:pt>
                <c:pt idx="74">
                  <c:v>0.37523796347610056</c:v>
                </c:pt>
                <c:pt idx="75">
                  <c:v>1.4565712045358576</c:v>
                </c:pt>
                <c:pt idx="76">
                  <c:v>0.23329974167834636</c:v>
                </c:pt>
                <c:pt idx="77">
                  <c:v>0.39726528579439152</c:v>
                </c:pt>
                <c:pt idx="78">
                  <c:v>1.5940872767621599</c:v>
                </c:pt>
                <c:pt idx="79">
                  <c:v>1.6975386141501845</c:v>
                </c:pt>
                <c:pt idx="80">
                  <c:v>0.861199767552701</c:v>
                </c:pt>
                <c:pt idx="81">
                  <c:v>0.41222442787254787</c:v>
                </c:pt>
                <c:pt idx="82">
                  <c:v>1.2278756423766588</c:v>
                </c:pt>
                <c:pt idx="83">
                  <c:v>0.17813870038154661</c:v>
                </c:pt>
                <c:pt idx="84">
                  <c:v>1.5003418675911864</c:v>
                </c:pt>
                <c:pt idx="85">
                  <c:v>5.6569903131494312</c:v>
                </c:pt>
                <c:pt idx="86">
                  <c:v>1.8439986883274739</c:v>
                </c:pt>
                <c:pt idx="87">
                  <c:v>1.1305541677038546</c:v>
                </c:pt>
                <c:pt idx="88">
                  <c:v>0.81505547989517602</c:v>
                </c:pt>
                <c:pt idx="89">
                  <c:v>2.3717918453501681</c:v>
                </c:pt>
                <c:pt idx="90">
                  <c:v>0.54070882991819946</c:v>
                </c:pt>
                <c:pt idx="91">
                  <c:v>1.1461308066325917</c:v>
                </c:pt>
                <c:pt idx="92">
                  <c:v>1.5698142404059534</c:v>
                </c:pt>
                <c:pt idx="93">
                  <c:v>0.30513217967337564</c:v>
                </c:pt>
                <c:pt idx="94">
                  <c:v>1.9091683234020551</c:v>
                </c:pt>
                <c:pt idx="95">
                  <c:v>1.3743894586135719</c:v>
                </c:pt>
                <c:pt idx="96">
                  <c:v>0.45063160617221609</c:v>
                </c:pt>
                <c:pt idx="97">
                  <c:v>2.3732494808679196E-2</c:v>
                </c:pt>
                <c:pt idx="98">
                  <c:v>0.8494625436069756</c:v>
                </c:pt>
                <c:pt idx="99">
                  <c:v>0.49057301749384413</c:v>
                </c:pt>
                <c:pt idx="100">
                  <c:v>0.67828806615619563</c:v>
                </c:pt>
                <c:pt idx="101">
                  <c:v>0.46641725361450803</c:v>
                </c:pt>
                <c:pt idx="102">
                  <c:v>0.13724515207069884</c:v>
                </c:pt>
                <c:pt idx="103">
                  <c:v>0.10347717161252691</c:v>
                </c:pt>
                <c:pt idx="104">
                  <c:v>0.82639346983257245</c:v>
                </c:pt>
                <c:pt idx="105">
                  <c:v>2.0156518038045048</c:v>
                </c:pt>
                <c:pt idx="106">
                  <c:v>0.96041366083749935</c:v>
                </c:pt>
                <c:pt idx="107">
                  <c:v>2.6829195363766294</c:v>
                </c:pt>
                <c:pt idx="108">
                  <c:v>2.0935121255767775</c:v>
                </c:pt>
                <c:pt idx="109">
                  <c:v>8.1582482005515475E-2</c:v>
                </c:pt>
                <c:pt idx="110">
                  <c:v>0.52371606759508726</c:v>
                </c:pt>
                <c:pt idx="111">
                  <c:v>0.31192568406177373</c:v>
                </c:pt>
                <c:pt idx="112">
                  <c:v>0.94746011183710799</c:v>
                </c:pt>
                <c:pt idx="113">
                  <c:v>0.11460694704532741</c:v>
                </c:pt>
                <c:pt idx="114">
                  <c:v>8.701137698962981E-2</c:v>
                </c:pt>
                <c:pt idx="115">
                  <c:v>2.7587133757461633</c:v>
                </c:pt>
                <c:pt idx="116">
                  <c:v>1.522967267109165</c:v>
                </c:pt>
                <c:pt idx="117">
                  <c:v>0.22077609646724278</c:v>
                </c:pt>
                <c:pt idx="118">
                  <c:v>1.3169023676958906</c:v>
                </c:pt>
                <c:pt idx="119">
                  <c:v>1.3548575876963258</c:v>
                </c:pt>
                <c:pt idx="120">
                  <c:v>0.60256600192952525</c:v>
                </c:pt>
                <c:pt idx="121">
                  <c:v>1.5461164489761303</c:v>
                </c:pt>
                <c:pt idx="122">
                  <c:v>1.2803352222774711</c:v>
                </c:pt>
                <c:pt idx="123">
                  <c:v>0.63029421090300197</c:v>
                </c:pt>
                <c:pt idx="124">
                  <c:v>0.83786148542421346</c:v>
                </c:pt>
                <c:pt idx="125">
                  <c:v>2.4267507296309256</c:v>
                </c:pt>
                <c:pt idx="126">
                  <c:v>1.1619539215718344</c:v>
                </c:pt>
                <c:pt idx="127">
                  <c:v>3.5598491943702042</c:v>
                </c:pt>
                <c:pt idx="128">
                  <c:v>0.66850325227619734</c:v>
                </c:pt>
                <c:pt idx="129">
                  <c:v>0.73909707075180109</c:v>
                </c:pt>
                <c:pt idx="130">
                  <c:v>6.0156916836205249E-2</c:v>
                </c:pt>
                <c:pt idx="131">
                  <c:v>3.9919825495605257</c:v>
                </c:pt>
                <c:pt idx="132">
                  <c:v>1.298451659782774</c:v>
                </c:pt>
                <c:pt idx="133">
                  <c:v>0.7082304227712739</c:v>
                </c:pt>
                <c:pt idx="134">
                  <c:v>0.4197887604614744</c:v>
                </c:pt>
                <c:pt idx="135">
                  <c:v>1.8129402913075019</c:v>
                </c:pt>
                <c:pt idx="136">
                  <c:v>8.5192196529385155E-3</c:v>
                </c:pt>
                <c:pt idx="137">
                  <c:v>0.56675196845421949</c:v>
                </c:pt>
                <c:pt idx="138">
                  <c:v>0.49875636921722821</c:v>
                </c:pt>
                <c:pt idx="139">
                  <c:v>1.6444757691749734</c:v>
                </c:pt>
                <c:pt idx="140">
                  <c:v>1.9434182464451339</c:v>
                </c:pt>
                <c:pt idx="141">
                  <c:v>0.33957084472791899</c:v>
                </c:pt>
                <c:pt idx="142">
                  <c:v>4.9613856604336357E-2</c:v>
                </c:pt>
                <c:pt idx="143">
                  <c:v>0.48245608981226762</c:v>
                </c:pt>
                <c:pt idx="144">
                  <c:v>0.16040773941031478</c:v>
                </c:pt>
                <c:pt idx="145">
                  <c:v>1.1001104162891315</c:v>
                </c:pt>
                <c:pt idx="146">
                  <c:v>3.4991287889402384E-3</c:v>
                </c:pt>
                <c:pt idx="147">
                  <c:v>0.65881325397522816</c:v>
                </c:pt>
                <c:pt idx="148">
                  <c:v>0.43509127788831142</c:v>
                </c:pt>
                <c:pt idx="149">
                  <c:v>0.40471688510281234</c:v>
                </c:pt>
                <c:pt idx="150">
                  <c:v>0.50700724110722395</c:v>
                </c:pt>
                <c:pt idx="151">
                  <c:v>0.45849328188361638</c:v>
                </c:pt>
                <c:pt idx="152">
                  <c:v>0.19013644477819247</c:v>
                </c:pt>
                <c:pt idx="153">
                  <c:v>1.3943104361081264</c:v>
                </c:pt>
                <c:pt idx="154">
                  <c:v>0.25882761163168927</c:v>
                </c:pt>
                <c:pt idx="155">
                  <c:v>0.8850957671810642</c:v>
                </c:pt>
                <c:pt idx="156">
                  <c:v>1.1780314382993673</c:v>
                </c:pt>
                <c:pt idx="157">
                  <c:v>2.8855456832555762E-2</c:v>
                </c:pt>
                <c:pt idx="158">
                  <c:v>0.32565273557327168</c:v>
                </c:pt>
                <c:pt idx="159">
                  <c:v>0.12586198988505898</c:v>
                </c:pt>
                <c:pt idx="160">
                  <c:v>1.0418697963081824</c:v>
                </c:pt>
                <c:pt idx="161">
                  <c:v>0.79275801208961871</c:v>
                </c:pt>
                <c:pt idx="162">
                  <c:v>2.1348403210696234</c:v>
                </c:pt>
                <c:pt idx="163">
                  <c:v>2.5466546568564459</c:v>
                </c:pt>
                <c:pt idx="164">
                  <c:v>1.7828175318523933</c:v>
                </c:pt>
                <c:pt idx="165">
                  <c:v>4.3070635962004209</c:v>
                </c:pt>
                <c:pt idx="166">
                  <c:v>0.3825266254808059</c:v>
                </c:pt>
                <c:pt idx="167">
                  <c:v>1.3564639034138473E-2</c:v>
                </c:pt>
                <c:pt idx="168">
                  <c:v>3.3982078428137878</c:v>
                </c:pt>
                <c:pt idx="169">
                  <c:v>1.3356999136633927</c:v>
                </c:pt>
                <c:pt idx="170">
                  <c:v>7.6182900852049623E-2</c:v>
                </c:pt>
                <c:pt idx="171">
                  <c:v>1.7535756822578958</c:v>
                </c:pt>
                <c:pt idx="172">
                  <c:v>2.319696733466766</c:v>
                </c:pt>
                <c:pt idx="173">
                  <c:v>0.44283125460862871</c:v>
                </c:pt>
                <c:pt idx="174">
                  <c:v>0.25238429037075716</c:v>
                </c:pt>
                <c:pt idx="175">
                  <c:v>2.0538243773095348</c:v>
                </c:pt>
                <c:pt idx="176">
                  <c:v>4.43837191591109E-2</c:v>
                </c:pt>
                <c:pt idx="177">
                  <c:v>1.2109833488121531</c:v>
                </c:pt>
                <c:pt idx="178">
                  <c:v>0.55799534507538473</c:v>
                </c:pt>
                <c:pt idx="179">
                  <c:v>0.31876565600955065</c:v>
                </c:pt>
                <c:pt idx="180">
                  <c:v>0.14298569596365052</c:v>
                </c:pt>
                <c:pt idx="181">
                  <c:v>0.27841048285622322</c:v>
                </c:pt>
                <c:pt idx="182">
                  <c:v>1.0705661699824058</c:v>
                </c:pt>
                <c:pt idx="183">
                  <c:v>0.22701831398974295</c:v>
                </c:pt>
                <c:pt idx="184">
                  <c:v>0.12021863405010415</c:v>
                </c:pt>
                <c:pt idx="185">
                  <c:v>0.68816956948619312</c:v>
                </c:pt>
                <c:pt idx="186">
                  <c:v>0.62096578504836675</c:v>
                </c:pt>
                <c:pt idx="187">
                  <c:v>0.18411957945396148</c:v>
                </c:pt>
                <c:pt idx="188">
                  <c:v>2.4849066497879999</c:v>
                </c:pt>
                <c:pt idx="189">
                  <c:v>6.547042561824655E-2</c:v>
                </c:pt>
                <c:pt idx="190">
                  <c:v>1.0139739846712361</c:v>
                </c:pt>
                <c:pt idx="191">
                  <c:v>0.69814969224291712</c:v>
                </c:pt>
                <c:pt idx="192">
                  <c:v>1.0278246216051348</c:v>
                </c:pt>
                <c:pt idx="193">
                  <c:v>1.4782170713105502</c:v>
                </c:pt>
                <c:pt idx="194">
                  <c:v>2.6124678754260175</c:v>
                </c:pt>
                <c:pt idx="195">
                  <c:v>0.20227988483362053</c:v>
                </c:pt>
                <c:pt idx="196">
                  <c:v>0.28502426357825988</c:v>
                </c:pt>
                <c:pt idx="197">
                  <c:v>2.2701816689393852</c:v>
                </c:pt>
                <c:pt idx="198">
                  <c:v>4.769687118148533</c:v>
                </c:pt>
                <c:pt idx="199">
                  <c:v>0.57558594816497921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5.3'!$S$12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5.3'!$S$13:$S$14</c:f>
              <c:numCache>
                <c:formatCode>General</c:formatCode>
                <c:ptCount val="2"/>
                <c:pt idx="0">
                  <c:v>15.600201057003886</c:v>
                </c:pt>
                <c:pt idx="1">
                  <c:v>0</c:v>
                </c:pt>
              </c:numCache>
            </c:numRef>
          </c:xVal>
          <c:yVal>
            <c:numRef>
              <c:f>'Ex 5.3'!$T$13:$T$14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867456"/>
        <c:axId val="270869632"/>
      </c:scatterChart>
      <c:valAx>
        <c:axId val="2708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52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0869632"/>
        <c:crosses val="autoZero"/>
        <c:crossBetween val="midCat"/>
      </c:valAx>
      <c:valAx>
        <c:axId val="270869632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-ln(1-CDF)</a:t>
                </a:r>
              </a:p>
            </c:rich>
          </c:tx>
          <c:layout>
            <c:manualLayout>
              <c:xMode val="edge"/>
              <c:yMode val="edge"/>
              <c:x val="7.2304706837150482E-3"/>
              <c:y val="0.37336369583753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08674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Weibit Plot</a:t>
            </a:r>
          </a:p>
        </c:rich>
      </c:tx>
      <c:layout>
        <c:manualLayout>
          <c:xMode val="edge"/>
          <c:yMode val="edge"/>
          <c:x val="0.38788230046249605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668897056371416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5.3'!$K$9:$K$208</c:f>
              <c:numCache>
                <c:formatCode>General</c:formatCode>
                <c:ptCount val="200"/>
                <c:pt idx="0">
                  <c:v>1.1337240414765521</c:v>
                </c:pt>
                <c:pt idx="1">
                  <c:v>0.44239424773543429</c:v>
                </c:pt>
                <c:pt idx="2">
                  <c:v>0.85070656110453302</c:v>
                </c:pt>
                <c:pt idx="3">
                  <c:v>0.50256832442036192</c:v>
                </c:pt>
                <c:pt idx="4">
                  <c:v>-0.196560437144644</c:v>
                </c:pt>
                <c:pt idx="5">
                  <c:v>0.84600772914563793</c:v>
                </c:pt>
                <c:pt idx="6">
                  <c:v>0.79618482063101392</c:v>
                </c:pt>
                <c:pt idx="7">
                  <c:v>-1.4752017251345596E-2</c:v>
                </c:pt>
                <c:pt idx="8">
                  <c:v>0.97529775749515812</c:v>
                </c:pt>
                <c:pt idx="9">
                  <c:v>-0.13090400908008934</c:v>
                </c:pt>
                <c:pt idx="10">
                  <c:v>0.87390217529090475</c:v>
                </c:pt>
                <c:pt idx="11">
                  <c:v>1.3228505259545369</c:v>
                </c:pt>
                <c:pt idx="12">
                  <c:v>0.27441153008239333</c:v>
                </c:pt>
                <c:pt idx="13">
                  <c:v>1.7717487732320192</c:v>
                </c:pt>
                <c:pt idx="14">
                  <c:v>1.0751423238695228</c:v>
                </c:pt>
                <c:pt idx="15">
                  <c:v>0.51926567131338219</c:v>
                </c:pt>
                <c:pt idx="16">
                  <c:v>0.25182137636637847</c:v>
                </c:pt>
                <c:pt idx="17">
                  <c:v>-1.0854665964501129E-2</c:v>
                </c:pt>
                <c:pt idx="18">
                  <c:v>0.72569626528436992</c:v>
                </c:pt>
                <c:pt idx="19">
                  <c:v>1.0290916473623104</c:v>
                </c:pt>
                <c:pt idx="20">
                  <c:v>0.43526526170469282</c:v>
                </c:pt>
                <c:pt idx="21">
                  <c:v>-0.76845947819252047</c:v>
                </c:pt>
                <c:pt idx="22">
                  <c:v>1.0268902959649346</c:v>
                </c:pt>
                <c:pt idx="23">
                  <c:v>0.93011328250645364</c:v>
                </c:pt>
                <c:pt idx="24">
                  <c:v>4.2556135559602193E-2</c:v>
                </c:pt>
                <c:pt idx="25">
                  <c:v>1.02232389271341</c:v>
                </c:pt>
                <c:pt idx="26">
                  <c:v>-5.6024886630369232E-2</c:v>
                </c:pt>
                <c:pt idx="27">
                  <c:v>0.86631499834084835</c:v>
                </c:pt>
                <c:pt idx="28">
                  <c:v>0.59115310846578728</c:v>
                </c:pt>
                <c:pt idx="29">
                  <c:v>0.759586647824391</c:v>
                </c:pt>
                <c:pt idx="30">
                  <c:v>1.7272596084737153</c:v>
                </c:pt>
                <c:pt idx="31">
                  <c:v>1.3097164223720483</c:v>
                </c:pt>
                <c:pt idx="32">
                  <c:v>0.51471004455205693</c:v>
                </c:pt>
                <c:pt idx="33">
                  <c:v>1.7751733270279486</c:v>
                </c:pt>
                <c:pt idx="34">
                  <c:v>1.0974403514045101</c:v>
                </c:pt>
                <c:pt idx="35">
                  <c:v>1.3019791737424808</c:v>
                </c:pt>
                <c:pt idx="36">
                  <c:v>1.2456913031881975</c:v>
                </c:pt>
                <c:pt idx="37">
                  <c:v>0.807674272867137</c:v>
                </c:pt>
                <c:pt idx="38">
                  <c:v>0.322137635714628</c:v>
                </c:pt>
                <c:pt idx="39">
                  <c:v>0.39069107233034017</c:v>
                </c:pt>
                <c:pt idx="40">
                  <c:v>0.80459294273566195</c:v>
                </c:pt>
                <c:pt idx="41">
                  <c:v>0.75287058026201015</c:v>
                </c:pt>
                <c:pt idx="42">
                  <c:v>0.79655353485315772</c:v>
                </c:pt>
                <c:pt idx="43">
                  <c:v>0.77225982578814079</c:v>
                </c:pt>
                <c:pt idx="44">
                  <c:v>1.2011335574283206</c:v>
                </c:pt>
                <c:pt idx="45">
                  <c:v>0.35501924112171129</c:v>
                </c:pt>
                <c:pt idx="46">
                  <c:v>1.7513734279420246</c:v>
                </c:pt>
                <c:pt idx="47">
                  <c:v>1.7045528785076274</c:v>
                </c:pt>
                <c:pt idx="48">
                  <c:v>-0.12414311905897862</c:v>
                </c:pt>
                <c:pt idx="49">
                  <c:v>1.480222688246025</c:v>
                </c:pt>
                <c:pt idx="50">
                  <c:v>1.1478941121231361</c:v>
                </c:pt>
                <c:pt idx="51">
                  <c:v>-3.8165928593705059E-2</c:v>
                </c:pt>
                <c:pt idx="52">
                  <c:v>1.3738242685619269</c:v>
                </c:pt>
                <c:pt idx="53">
                  <c:v>-0.37590937582121642</c:v>
                </c:pt>
                <c:pt idx="54">
                  <c:v>1.458027200693637</c:v>
                </c:pt>
                <c:pt idx="55">
                  <c:v>1.0349387395144301</c:v>
                </c:pt>
                <c:pt idx="56">
                  <c:v>5.7975093963405734E-3</c:v>
                </c:pt>
                <c:pt idx="57">
                  <c:v>0.87857786629015244</c:v>
                </c:pt>
                <c:pt idx="58">
                  <c:v>1.2324326310589317</c:v>
                </c:pt>
                <c:pt idx="59">
                  <c:v>0.50170148505661916</c:v>
                </c:pt>
                <c:pt idx="60">
                  <c:v>0.53607480624077031</c:v>
                </c:pt>
                <c:pt idx="61">
                  <c:v>0.8072164485099943</c:v>
                </c:pt>
                <c:pt idx="62">
                  <c:v>1.3642570701846009</c:v>
                </c:pt>
                <c:pt idx="63">
                  <c:v>1.8477243074977521</c:v>
                </c:pt>
                <c:pt idx="64">
                  <c:v>0.40490230662375665</c:v>
                </c:pt>
                <c:pt idx="65">
                  <c:v>1.1779283458768943</c:v>
                </c:pt>
                <c:pt idx="66">
                  <c:v>0.99709995138211005</c:v>
                </c:pt>
                <c:pt idx="67">
                  <c:v>1.113435908361591</c:v>
                </c:pt>
                <c:pt idx="68">
                  <c:v>-1.1976081299186367</c:v>
                </c:pt>
                <c:pt idx="69">
                  <c:v>1.0864802899019368</c:v>
                </c:pt>
                <c:pt idx="70">
                  <c:v>1.1904385167308347</c:v>
                </c:pt>
                <c:pt idx="71">
                  <c:v>-0.61827453673592825</c:v>
                </c:pt>
                <c:pt idx="72">
                  <c:v>0.49312866264589494</c:v>
                </c:pt>
                <c:pt idx="73">
                  <c:v>0.14356020133091132</c:v>
                </c:pt>
                <c:pt idx="74">
                  <c:v>0.52840980327475362</c:v>
                </c:pt>
                <c:pt idx="75">
                  <c:v>1.2539319199923331</c:v>
                </c:pt>
                <c:pt idx="76">
                  <c:v>0.31672515738932405</c:v>
                </c:pt>
                <c:pt idx="77">
                  <c:v>0.5619006305635994</c:v>
                </c:pt>
                <c:pt idx="78">
                  <c:v>1.2969053655893832</c:v>
                </c:pt>
                <c:pt idx="79">
                  <c:v>1.3206065861613538</c:v>
                </c:pt>
                <c:pt idx="80">
                  <c:v>0.99030999721372936</c:v>
                </c:pt>
                <c:pt idx="81">
                  <c:v>0.57941750959472271</c:v>
                </c:pt>
                <c:pt idx="82">
                  <c:v>1.1859211177249136</c:v>
                </c:pt>
                <c:pt idx="83">
                  <c:v>0.1144348385341929</c:v>
                </c:pt>
                <c:pt idx="84">
                  <c:v>1.2596179793560305</c:v>
                </c:pt>
                <c:pt idx="85">
                  <c:v>1.9643664528275073</c:v>
                </c:pt>
                <c:pt idx="86">
                  <c:v>1.3559334140906896</c:v>
                </c:pt>
                <c:pt idx="87">
                  <c:v>1.1555656003084338</c:v>
                </c:pt>
                <c:pt idx="88">
                  <c:v>0.97901026152056037</c:v>
                </c:pt>
                <c:pt idx="89">
                  <c:v>1.5500247098197759</c:v>
                </c:pt>
                <c:pt idx="90">
                  <c:v>0.76101841426523908</c:v>
                </c:pt>
                <c:pt idx="91">
                  <c:v>1.1601070654902588</c:v>
                </c:pt>
                <c:pt idx="92">
                  <c:v>1.2863537323443959</c:v>
                </c:pt>
                <c:pt idx="93">
                  <c:v>0.45583178757750747</c:v>
                </c:pt>
                <c:pt idx="94">
                  <c:v>1.3688675913648591</c:v>
                </c:pt>
                <c:pt idx="95">
                  <c:v>1.2311651643526607</c:v>
                </c:pt>
                <c:pt idx="96">
                  <c:v>0.69527112596245744</c:v>
                </c:pt>
                <c:pt idx="97">
                  <c:v>-1.1090139876919296</c:v>
                </c:pt>
                <c:pt idx="98">
                  <c:v>0.98946968347011022</c:v>
                </c:pt>
                <c:pt idx="99">
                  <c:v>0.73652069727158698</c:v>
                </c:pt>
                <c:pt idx="100">
                  <c:v>0.81232011830782636</c:v>
                </c:pt>
                <c:pt idx="101">
                  <c:v>0.72472174063295014</c:v>
                </c:pt>
                <c:pt idx="102">
                  <c:v>-2.6536691632640417E-2</c:v>
                </c:pt>
                <c:pt idx="103">
                  <c:v>-6.2489372530652586E-2</c:v>
                </c:pt>
                <c:pt idx="104">
                  <c:v>0.98274243621253443</c:v>
                </c:pt>
                <c:pt idx="105">
                  <c:v>1.4051270784549144</c:v>
                </c:pt>
                <c:pt idx="106">
                  <c:v>1.0715218074812645</c:v>
                </c:pt>
                <c:pt idx="107">
                  <c:v>1.6660954742329346</c:v>
                </c:pt>
                <c:pt idx="108">
                  <c:v>1.4210036520415055</c:v>
                </c:pt>
                <c:pt idx="109">
                  <c:v>-0.14392023118834113</c:v>
                </c:pt>
                <c:pt idx="110">
                  <c:v>0.75561607875462555</c:v>
                </c:pt>
                <c:pt idx="111">
                  <c:v>0.46536766241288252</c:v>
                </c:pt>
                <c:pt idx="112">
                  <c:v>1.0506970210351183</c:v>
                </c:pt>
                <c:pt idx="113">
                  <c:v>-5.2530273277359672E-2</c:v>
                </c:pt>
                <c:pt idx="114">
                  <c:v>-0.13659835686389232</c:v>
                </c:pt>
                <c:pt idx="115">
                  <c:v>1.6902162844076503</c:v>
                </c:pt>
                <c:pt idx="116">
                  <c:v>1.2619326733423295</c:v>
                </c:pt>
                <c:pt idx="117">
                  <c:v>0.29325529776144138</c:v>
                </c:pt>
                <c:pt idx="118">
                  <c:v>1.2222778100174421</c:v>
                </c:pt>
                <c:pt idx="119">
                  <c:v>1.22611730956831</c:v>
                </c:pt>
                <c:pt idx="120">
                  <c:v>0.79839993572373902</c:v>
                </c:pt>
                <c:pt idx="121">
                  <c:v>1.2668954205996941</c:v>
                </c:pt>
                <c:pt idx="122">
                  <c:v>1.20359459476308</c:v>
                </c:pt>
                <c:pt idx="123">
                  <c:v>0.8070008860959611</c:v>
                </c:pt>
                <c:pt idx="124">
                  <c:v>0.98720997204303818</c:v>
                </c:pt>
                <c:pt idx="125">
                  <c:v>1.5772126544306424</c:v>
                </c:pt>
                <c:pt idx="126">
                  <c:v>1.17390617034998</c:v>
                </c:pt>
                <c:pt idx="127">
                  <c:v>1.8347589666753126</c:v>
                </c:pt>
                <c:pt idx="128">
                  <c:v>0.81199675685765849</c:v>
                </c:pt>
                <c:pt idx="129">
                  <c:v>0.85749609314212127</c:v>
                </c:pt>
                <c:pt idx="130">
                  <c:v>-0.3166903494181057</c:v>
                </c:pt>
                <c:pt idx="131">
                  <c:v>1.8580566602871902</c:v>
                </c:pt>
                <c:pt idx="132">
                  <c:v>1.2137834720553842</c:v>
                </c:pt>
                <c:pt idx="133">
                  <c:v>0.82970107019429518</c:v>
                </c:pt>
                <c:pt idx="134">
                  <c:v>0.58034545308042285</c:v>
                </c:pt>
                <c:pt idx="135">
                  <c:v>1.3479585233101661</c:v>
                </c:pt>
                <c:pt idx="136">
                  <c:v>-1.4511036242726134</c:v>
                </c:pt>
                <c:pt idx="137">
                  <c:v>0.78888383309339549</c:v>
                </c:pt>
                <c:pt idx="138">
                  <c:v>0.74558489458230637</c:v>
                </c:pt>
                <c:pt idx="139">
                  <c:v>1.3040709977160552</c:v>
                </c:pt>
                <c:pt idx="140">
                  <c:v>1.3692331500977313</c:v>
                </c:pt>
                <c:pt idx="141">
                  <c:v>0.49528647229403611</c:v>
                </c:pt>
                <c:pt idx="142">
                  <c:v>-0.43545641415213876</c:v>
                </c:pt>
                <c:pt idx="143">
                  <c:v>0.7323033635013414</c:v>
                </c:pt>
                <c:pt idx="144">
                  <c:v>2.5768629136542712E-3</c:v>
                </c:pt>
                <c:pt idx="145">
                  <c:v>1.1459452621307213</c:v>
                </c:pt>
                <c:pt idx="146">
                  <c:v>-1.6550769335412239</c:v>
                </c:pt>
                <c:pt idx="147">
                  <c:v>0.8098440387728747</c:v>
                </c:pt>
                <c:pt idx="148">
                  <c:v>0.6020865397845967</c:v>
                </c:pt>
                <c:pt idx="149">
                  <c:v>0.56828588639829269</c:v>
                </c:pt>
                <c:pt idx="150">
                  <c:v>0.75106331521944858</c:v>
                </c:pt>
                <c:pt idx="151">
                  <c:v>0.70869140449573098</c:v>
                </c:pt>
                <c:pt idx="152">
                  <c:v>0.13666020172871313</c:v>
                </c:pt>
                <c:pt idx="153">
                  <c:v>1.232364714209025</c:v>
                </c:pt>
                <c:pt idx="154">
                  <c:v>0.37112644213797141</c:v>
                </c:pt>
                <c:pt idx="155">
                  <c:v>1.0083391342647088</c:v>
                </c:pt>
                <c:pt idx="156">
                  <c:v>1.1778781790675326</c:v>
                </c:pt>
                <c:pt idx="157">
                  <c:v>-0.96581994613320687</c:v>
                </c:pt>
                <c:pt idx="158">
                  <c:v>0.46940433734024972</c:v>
                </c:pt>
                <c:pt idx="159">
                  <c:v>-4.3033426060423458E-2</c:v>
                </c:pt>
                <c:pt idx="160">
                  <c:v>1.1043747463731541</c:v>
                </c:pt>
                <c:pt idx="161">
                  <c:v>0.95820518798315812</c:v>
                </c:pt>
                <c:pt idx="162">
                  <c:v>1.433083820636242</c:v>
                </c:pt>
                <c:pt idx="163">
                  <c:v>1.5888221864616021</c:v>
                </c:pt>
                <c:pt idx="164">
                  <c:v>1.3350792229655621</c:v>
                </c:pt>
                <c:pt idx="165">
                  <c:v>1.859670932602985</c:v>
                </c:pt>
                <c:pt idx="166">
                  <c:v>0.53557309840862388</c:v>
                </c:pt>
                <c:pt idx="167">
                  <c:v>-1.3211874783636361</c:v>
                </c:pt>
                <c:pt idx="168">
                  <c:v>1.7934612926415572</c:v>
                </c:pt>
                <c:pt idx="169">
                  <c:v>1.2230460326625896</c:v>
                </c:pt>
                <c:pt idx="170">
                  <c:v>-0.18538093493210678</c:v>
                </c:pt>
                <c:pt idx="171">
                  <c:v>1.3309474325065402</c:v>
                </c:pt>
                <c:pt idx="172">
                  <c:v>1.5359741111191032</c:v>
                </c:pt>
                <c:pt idx="173">
                  <c:v>0.65443350986731341</c:v>
                </c:pt>
                <c:pt idx="174">
                  <c:v>0.36702885024936249</c:v>
                </c:pt>
                <c:pt idx="175">
                  <c:v>1.4142485607105986</c:v>
                </c:pt>
                <c:pt idx="176">
                  <c:v>-0.52519828520011602</c:v>
                </c:pt>
                <c:pt idx="177">
                  <c:v>1.1820975189240368</c:v>
                </c:pt>
                <c:pt idx="178">
                  <c:v>0.77919090730200757</c:v>
                </c:pt>
                <c:pt idx="179">
                  <c:v>0.46865989640045841</c:v>
                </c:pt>
                <c:pt idx="180">
                  <c:v>-1.624499452821377E-2</c:v>
                </c:pt>
                <c:pt idx="181">
                  <c:v>0.40832134052458569</c:v>
                </c:pt>
                <c:pt idx="182">
                  <c:v>1.1260063325768594</c:v>
                </c:pt>
                <c:pt idx="183">
                  <c:v>0.31513732486824259</c:v>
                </c:pt>
                <c:pt idx="184">
                  <c:v>-4.4705991922528061E-2</c:v>
                </c:pt>
                <c:pt idx="185">
                  <c:v>0.81437438924734007</c:v>
                </c:pt>
                <c:pt idx="186">
                  <c:v>0.80518176007484088</c:v>
                </c:pt>
                <c:pt idx="187">
                  <c:v>0.13561694865629101</c:v>
                </c:pt>
                <c:pt idx="188">
                  <c:v>1.5875448835922024</c:v>
                </c:pt>
                <c:pt idx="189">
                  <c:v>-0.23204564001924124</c:v>
                </c:pt>
                <c:pt idx="190">
                  <c:v>1.0988682964298424</c:v>
                </c:pt>
                <c:pt idx="191">
                  <c:v>0.82174294802652514</c:v>
                </c:pt>
                <c:pt idx="192">
                  <c:v>1.1017669037495765</c:v>
                </c:pt>
                <c:pt idx="193">
                  <c:v>1.2577285965417204</c:v>
                </c:pt>
                <c:pt idx="194">
                  <c:v>1.6059221527415781</c:v>
                </c:pt>
                <c:pt idx="195">
                  <c:v>0.22633508569065608</c:v>
                </c:pt>
                <c:pt idx="196">
                  <c:v>0.41366032562002997</c:v>
                </c:pt>
                <c:pt idx="197">
                  <c:v>1.5080869009304014</c:v>
                </c:pt>
                <c:pt idx="198">
                  <c:v>1.9479139679515223</c:v>
                </c:pt>
                <c:pt idx="199">
                  <c:v>0.79113405660073943</c:v>
                </c:pt>
              </c:numCache>
            </c:numRef>
          </c:xVal>
          <c:yVal>
            <c:numRef>
              <c:f>'Ex 5.3'!$L$9:$L$208</c:f>
              <c:numCache>
                <c:formatCode>General</c:formatCode>
                <c:ptCount val="200"/>
                <c:pt idx="0">
                  <c:v>8.1791199056533828E-2</c:v>
                </c:pt>
                <c:pt idx="1">
                  <c:v>-1.2093723029352383</c:v>
                </c:pt>
                <c:pt idx="2">
                  <c:v>-0.31649045532304487</c:v>
                </c:pt>
                <c:pt idx="3">
                  <c:v>-1.0393474471494433</c:v>
                </c:pt>
                <c:pt idx="4">
                  <c:v>-2.6477223010016706</c:v>
                </c:pt>
                <c:pt idx="5">
                  <c:v>-0.33070953867951092</c:v>
                </c:pt>
                <c:pt idx="6">
                  <c:v>-0.5370007852658637</c:v>
                </c:pt>
                <c:pt idx="7">
                  <c:v>-1.9054251504415249</c:v>
                </c:pt>
                <c:pt idx="8">
                  <c:v>-0.21834931188536261</c:v>
                </c:pt>
                <c:pt idx="9">
                  <c:v>-2.3808720298126103</c:v>
                </c:pt>
                <c:pt idx="10">
                  <c:v>-0.2741511234106655</c:v>
                </c:pt>
                <c:pt idx="11">
                  <c:v>0.54532251283975786</c:v>
                </c:pt>
                <c:pt idx="12">
                  <c:v>-1.5391071240948246</c:v>
                </c:pt>
                <c:pt idx="13">
                  <c:v>1.143264488513873</c:v>
                </c:pt>
                <c:pt idx="14">
                  <c:v>-2.6819233259523571E-2</c:v>
                </c:pt>
                <c:pt idx="15">
                  <c:v>-0.99966679221467625</c:v>
                </c:pt>
                <c:pt idx="16">
                  <c:v>-1.5682606770878951</c:v>
                </c:pt>
                <c:pt idx="17">
                  <c:v>-1.8671301991085614</c:v>
                </c:pt>
                <c:pt idx="18">
                  <c:v>-0.74569491084495487</c:v>
                </c:pt>
                <c:pt idx="19">
                  <c:v>-8.1160400026570448E-2</c:v>
                </c:pt>
                <c:pt idx="20">
                  <c:v>-1.2320908445680812</c:v>
                </c:pt>
                <c:pt idx="21">
                  <c:v>-3.3812536232148691</c:v>
                </c:pt>
                <c:pt idx="22">
                  <c:v>-9.4775849256034564E-2</c:v>
                </c:pt>
                <c:pt idx="23">
                  <c:v>-0.24616529221721672</c:v>
                </c:pt>
                <c:pt idx="24">
                  <c:v>-1.7591371333792023</c:v>
                </c:pt>
                <c:pt idx="25">
                  <c:v>-0.10840807994049304</c:v>
                </c:pt>
                <c:pt idx="26">
                  <c:v>-2.2161636152664781</c:v>
                </c:pt>
                <c:pt idx="27">
                  <c:v>-0.2882137217273123</c:v>
                </c:pt>
                <c:pt idx="28">
                  <c:v>-0.85000978765212243</c:v>
                </c:pt>
                <c:pt idx="29">
                  <c:v>-0.63078035031603541</c:v>
                </c:pt>
                <c:pt idx="30">
                  <c:v>1.0750268690587861</c:v>
                </c:pt>
                <c:pt idx="31">
                  <c:v>0.51321592956158502</c:v>
                </c:pt>
                <c:pt idx="32">
                  <c:v>-1.0193813175850879</c:v>
                </c:pt>
                <c:pt idx="33">
                  <c:v>1.1814495618576624</c:v>
                </c:pt>
                <c:pt idx="34">
                  <c:v>3.125211755884437E-4</c:v>
                </c:pt>
                <c:pt idx="35">
                  <c:v>0.48178655061973386</c:v>
                </c:pt>
                <c:pt idx="36">
                  <c:v>0.36143238924980992</c:v>
                </c:pt>
                <c:pt idx="37">
                  <c:v>-0.43198941079269715</c:v>
                </c:pt>
                <c:pt idx="38">
                  <c:v>-1.4286972911532461</c:v>
                </c:pt>
                <c:pt idx="39">
                  <c:v>-1.3268460782934055</c:v>
                </c:pt>
                <c:pt idx="40">
                  <c:v>-0.4914747732056427</c:v>
                </c:pt>
                <c:pt idx="41">
                  <c:v>-0.66295410058926507</c:v>
                </c:pt>
                <c:pt idx="42">
                  <c:v>-0.52173233715537659</c:v>
                </c:pt>
                <c:pt idx="43">
                  <c:v>-0.59908371392311532</c:v>
                </c:pt>
                <c:pt idx="44">
                  <c:v>0.2331264824098479</c:v>
                </c:pt>
                <c:pt idx="45">
                  <c:v>-1.4024960226995493</c:v>
                </c:pt>
                <c:pt idx="46">
                  <c:v>1.1079649107974414</c:v>
                </c:pt>
                <c:pt idx="47">
                  <c:v>1.04405983896639</c:v>
                </c:pt>
                <c:pt idx="48">
                  <c:v>-2.3232124434333254</c:v>
                </c:pt>
                <c:pt idx="49">
                  <c:v>0.79885903339057152</c:v>
                </c:pt>
                <c:pt idx="50">
                  <c:v>0.10904850600162776</c:v>
                </c:pt>
                <c:pt idx="51">
                  <c:v>-2.0284642546831595</c:v>
                </c:pt>
                <c:pt idx="52">
                  <c:v>0.68253252187869773</c:v>
                </c:pt>
                <c:pt idx="53">
                  <c:v>-2.9027613318214156</c:v>
                </c:pt>
                <c:pt idx="54">
                  <c:v>0.77838427159965162</c:v>
                </c:pt>
                <c:pt idx="55">
                  <c:v>-6.7559384648164494E-2</c:v>
                </c:pt>
                <c:pt idx="56">
                  <c:v>-1.7940629383540372</c:v>
                </c:pt>
                <c:pt idx="57">
                  <c:v>-0.2601357837455987</c:v>
                </c:pt>
                <c:pt idx="58">
                  <c:v>0.34687249391002717</c:v>
                </c:pt>
                <c:pt idx="59">
                  <c:v>-1.0595746042421939</c:v>
                </c:pt>
                <c:pt idx="60">
                  <c:v>-0.9419450006348028</c:v>
                </c:pt>
                <c:pt idx="61">
                  <c:v>-0.44673958571076677</c:v>
                </c:pt>
                <c:pt idx="62">
                  <c:v>0.62916994966556006</c:v>
                </c:pt>
                <c:pt idx="63">
                  <c:v>1.3224896667974666</c:v>
                </c:pt>
                <c:pt idx="64">
                  <c:v>-1.3025410435641152</c:v>
                </c:pt>
                <c:pt idx="65">
                  <c:v>0.17762024889831821</c:v>
                </c:pt>
                <c:pt idx="66">
                  <c:v>-0.13573222214235939</c:v>
                </c:pt>
                <c:pt idx="67">
                  <c:v>5.4597129580704118E-2</c:v>
                </c:pt>
                <c:pt idx="68">
                  <c:v>-3.9826791979116569</c:v>
                </c:pt>
                <c:pt idx="69">
                  <c:v>-1.3252146007728062E-2</c:v>
                </c:pt>
                <c:pt idx="70">
                  <c:v>0.21918227235567636</c:v>
                </c:pt>
                <c:pt idx="71">
                  <c:v>-3.2395686065793727</c:v>
                </c:pt>
                <c:pt idx="72">
                  <c:v>-1.1008520667221515</c:v>
                </c:pt>
                <c:pt idx="73">
                  <c:v>-1.6286730674348571</c:v>
                </c:pt>
                <c:pt idx="74">
                  <c:v>-0.98019488499606855</c:v>
                </c:pt>
                <c:pt idx="75">
                  <c:v>0.37608518364832455</c:v>
                </c:pt>
                <c:pt idx="76">
                  <c:v>-1.4554312072063458</c:v>
                </c:pt>
                <c:pt idx="77">
                  <c:v>-0.92315099527630529</c:v>
                </c:pt>
                <c:pt idx="78">
                  <c:v>0.46630133217034553</c:v>
                </c:pt>
                <c:pt idx="79">
                  <c:v>0.52917932785041977</c:v>
                </c:pt>
                <c:pt idx="80">
                  <c:v>-0.14942878340290258</c:v>
                </c:pt>
                <c:pt idx="81">
                  <c:v>-0.88618735009697702</c:v>
                </c:pt>
                <c:pt idx="82">
                  <c:v>0.20528555617404148</c:v>
                </c:pt>
                <c:pt idx="83">
                  <c:v>-1.7251928164942669</c:v>
                </c:pt>
                <c:pt idx="84">
                  <c:v>0.40569299386768976</c:v>
                </c:pt>
                <c:pt idx="85">
                  <c:v>1.7328920039942408</c:v>
                </c:pt>
                <c:pt idx="86">
                  <c:v>0.61193641381499175</c:v>
                </c:pt>
                <c:pt idx="87">
                  <c:v>0.12270792640787175</c:v>
                </c:pt>
                <c:pt idx="88">
                  <c:v>-0.20449909456715576</c:v>
                </c:pt>
                <c:pt idx="89">
                  <c:v>0.86364572237339521</c:v>
                </c:pt>
                <c:pt idx="90">
                  <c:v>-0.61487435219635722</c:v>
                </c:pt>
                <c:pt idx="91">
                  <c:v>0.13639175369211157</c:v>
                </c:pt>
                <c:pt idx="92">
                  <c:v>0.45095729414729624</c:v>
                </c:pt>
                <c:pt idx="93">
                  <c:v>-1.1870102202766912</c:v>
                </c:pt>
                <c:pt idx="94">
                  <c:v>0.6466677144563665</c:v>
                </c:pt>
                <c:pt idx="95">
                  <c:v>0.31800960240875786</c:v>
                </c:pt>
                <c:pt idx="96">
                  <c:v>-0.7971051110288192</c:v>
                </c:pt>
                <c:pt idx="97">
                  <c:v>-3.7409100809514522</c:v>
                </c:pt>
                <c:pt idx="98">
                  <c:v>-0.16315143112361424</c:v>
                </c:pt>
                <c:pt idx="99">
                  <c:v>-0.71218114766363561</c:v>
                </c:pt>
                <c:pt idx="100">
                  <c:v>-0.38818320493956238</c:v>
                </c:pt>
                <c:pt idx="101">
                  <c:v>-0.76267465146004187</c:v>
                </c:pt>
                <c:pt idx="102">
                  <c:v>-1.9859865211055914</c:v>
                </c:pt>
                <c:pt idx="103">
                  <c:v>-2.2684042547347332</c:v>
                </c:pt>
                <c:pt idx="104">
                  <c:v>-0.19068426315302506</c:v>
                </c:pt>
                <c:pt idx="105">
                  <c:v>0.70094261892511978</c:v>
                </c:pt>
                <c:pt idx="106">
                  <c:v>-4.0391190623852276E-2</c:v>
                </c:pt>
                <c:pt idx="107">
                  <c:v>0.98690558082479396</c:v>
                </c:pt>
                <c:pt idx="108">
                  <c:v>0.73884309847212271</c:v>
                </c:pt>
                <c:pt idx="109">
                  <c:v>-2.5061407213643632</c:v>
                </c:pt>
                <c:pt idx="110">
                  <c:v>-0.64680559725253228</c:v>
                </c:pt>
                <c:pt idx="111">
                  <c:v>-1.1649903116546003</c:v>
                </c:pt>
                <c:pt idx="112">
                  <c:v>-5.3970441236666986E-2</c:v>
                </c:pt>
                <c:pt idx="113">
                  <c:v>-2.1662468565970374</c:v>
                </c:pt>
                <c:pt idx="114">
                  <c:v>-2.441716398881459</c:v>
                </c:pt>
                <c:pt idx="115">
                  <c:v>1.0147644028309679</c:v>
                </c:pt>
                <c:pt idx="116">
                  <c:v>0.4206605813046243</c:v>
                </c:pt>
                <c:pt idx="117">
                  <c:v>-1.510606229193028</c:v>
                </c:pt>
                <c:pt idx="118">
                  <c:v>0.27528228766384388</c:v>
                </c:pt>
                <c:pt idx="119">
                  <c:v>0.30369634747700741</c:v>
                </c:pt>
                <c:pt idx="120">
                  <c:v>-0.50655807284614007</c:v>
                </c:pt>
                <c:pt idx="121">
                  <c:v>0.43574627008160915</c:v>
                </c:pt>
                <c:pt idx="122">
                  <c:v>0.24712193604797072</c:v>
                </c:pt>
                <c:pt idx="123">
                  <c:v>-0.46156856717445399</c:v>
                </c:pt>
                <c:pt idx="124">
                  <c:v>-0.17690248401880565</c:v>
                </c:pt>
                <c:pt idx="125">
                  <c:v>0.88655321427191325</c:v>
                </c:pt>
                <c:pt idx="126">
                  <c:v>0.15010300323023906</c:v>
                </c:pt>
                <c:pt idx="127">
                  <c:v>1.2697181828347159</c:v>
                </c:pt>
                <c:pt idx="128">
                  <c:v>-0.40271401741652491</c:v>
                </c:pt>
                <c:pt idx="129">
                  <c:v>-0.30232601246284735</c:v>
                </c:pt>
                <c:pt idx="130">
                  <c:v>-2.810798850052032</c:v>
                </c:pt>
                <c:pt idx="131">
                  <c:v>1.3842879870870894</c:v>
                </c:pt>
                <c:pt idx="132">
                  <c:v>0.26117252369013333</c:v>
                </c:pt>
                <c:pt idx="133">
                  <c:v>-0.34498578234606808</c:v>
                </c:pt>
                <c:pt idx="134">
                  <c:v>-0.86800364550934783</c:v>
                </c:pt>
                <c:pt idx="135">
                  <c:v>0.59494999758863676</c:v>
                </c:pt>
                <c:pt idx="136">
                  <c:v>-4.765430532366226</c:v>
                </c:pt>
                <c:pt idx="137">
                  <c:v>-0.5678335163685595</c:v>
                </c:pt>
                <c:pt idx="138">
                  <c:v>-0.69563754049924686</c:v>
                </c:pt>
                <c:pt idx="139">
                  <c:v>0.49742165207504246</c:v>
                </c:pt>
                <c:pt idx="140">
                  <c:v>0.664448405308391</c:v>
                </c:pt>
                <c:pt idx="141">
                  <c:v>-1.0800726800327805</c:v>
                </c:pt>
                <c:pt idx="142">
                  <c:v>-3.0034851172440451</c:v>
                </c:pt>
                <c:pt idx="143">
                  <c:v>-0.7288653679147844</c:v>
                </c:pt>
                <c:pt idx="144">
                  <c:v>-1.830036334026002</c:v>
                </c:pt>
                <c:pt idx="145">
                  <c:v>9.5410553211410926E-2</c:v>
                </c:pt>
                <c:pt idx="146">
                  <c:v>-5.6552412589175045</c:v>
                </c:pt>
                <c:pt idx="147">
                  <c:v>-0.41731516252153911</c:v>
                </c:pt>
                <c:pt idx="148">
                  <c:v>-0.83219943567957166</c:v>
                </c:pt>
                <c:pt idx="149">
                  <c:v>-0.90456750545322639</c:v>
                </c:pt>
                <c:pt idx="150">
                  <c:v>-0.6792299932301753</c:v>
                </c:pt>
                <c:pt idx="151">
                  <c:v>-0.77980963977329976</c:v>
                </c:pt>
                <c:pt idx="152">
                  <c:v>-1.6600133341423726</c:v>
                </c:pt>
                <c:pt idx="153">
                  <c:v>0.33239998202775339</c:v>
                </c:pt>
                <c:pt idx="154">
                  <c:v>-1.3515930310430357</c:v>
                </c:pt>
                <c:pt idx="155">
                  <c:v>-0.12205942832462266</c:v>
                </c:pt>
                <c:pt idx="156">
                  <c:v>0.16384477273352424</c:v>
                </c:pt>
                <c:pt idx="157">
                  <c:v>-3.545456158937748</c:v>
                </c:pt>
                <c:pt idx="158">
                  <c:v>-1.1219236936771766</c:v>
                </c:pt>
                <c:pt idx="159">
                  <c:v>-2.0725692907027615</c:v>
                </c:pt>
                <c:pt idx="160">
                  <c:v>4.1016979965212801E-2</c:v>
                </c:pt>
                <c:pt idx="161">
                  <c:v>-0.23223725891072408</c:v>
                </c:pt>
                <c:pt idx="162">
                  <c:v>0.75839185281550436</c:v>
                </c:pt>
                <c:pt idx="163">
                  <c:v>0.93478059860513385</c:v>
                </c:pt>
                <c:pt idx="164">
                  <c:v>0.57819499592815393</c:v>
                </c:pt>
                <c:pt idx="165">
                  <c:v>1.460256371739701</c:v>
                </c:pt>
                <c:pt idx="166">
                  <c:v>-0.96095701903800135</c:v>
                </c:pt>
                <c:pt idx="167">
                  <c:v>-4.3002889433146096</c:v>
                </c:pt>
                <c:pt idx="168">
                  <c:v>1.2232481875986418</c:v>
                </c:pt>
                <c:pt idx="169">
                  <c:v>0.28945543436319704</c:v>
                </c:pt>
                <c:pt idx="170">
                  <c:v>-2.57461823973766</c:v>
                </c:pt>
                <c:pt idx="171">
                  <c:v>0.56165695034984586</c:v>
                </c:pt>
                <c:pt idx="172">
                  <c:v>0.84143645880054208</c:v>
                </c:pt>
                <c:pt idx="173">
                  <c:v>-0.81456649660826386</c:v>
                </c:pt>
                <c:pt idx="174">
                  <c:v>-1.3768023912554699</c:v>
                </c:pt>
                <c:pt idx="175">
                  <c:v>0.71970360508036524</c:v>
                </c:pt>
                <c:pt idx="176">
                  <c:v>-3.1148825623951741</c:v>
                </c:pt>
                <c:pt idx="177">
                  <c:v>0.19143271452774754</c:v>
                </c:pt>
                <c:pt idx="178">
                  <c:v>-0.58340465879443082</c:v>
                </c:pt>
                <c:pt idx="179">
                  <c:v>-1.1432990668229883</c:v>
                </c:pt>
                <c:pt idx="180">
                  <c:v>-1.9450106819516066</c:v>
                </c:pt>
                <c:pt idx="181">
                  <c:v>-1.2786586972931808</c:v>
                </c:pt>
                <c:pt idx="182">
                  <c:v>6.8187639358140664E-2</c:v>
                </c:pt>
                <c:pt idx="183">
                  <c:v>-1.4827245863861473</c:v>
                </c:pt>
                <c:pt idx="184">
                  <c:v>-2.118443243520979</c:v>
                </c:pt>
                <c:pt idx="185">
                  <c:v>-0.37372000414041934</c:v>
                </c:pt>
                <c:pt idx="186">
                  <c:v>-0.47647929510700066</c:v>
                </c:pt>
                <c:pt idx="187">
                  <c:v>-1.6921698441223794</c:v>
                </c:pt>
                <c:pt idx="188">
                  <c:v>0.91023509336532582</c:v>
                </c:pt>
                <c:pt idx="189">
                  <c:v>-2.7261567555842294</c:v>
                </c:pt>
                <c:pt idx="190">
                  <c:v>1.387724869710179E-2</c:v>
                </c:pt>
                <c:pt idx="191">
                  <c:v>-0.35932174041202503</c:v>
                </c:pt>
                <c:pt idx="192">
                  <c:v>2.7444550927448044E-2</c:v>
                </c:pt>
                <c:pt idx="193">
                  <c:v>0.39083668001698862</c:v>
                </c:pt>
                <c:pt idx="194">
                  <c:v>0.9602953207276782</c:v>
                </c:pt>
                <c:pt idx="195">
                  <c:v>-1.5981029721119222</c:v>
                </c:pt>
                <c:pt idx="196">
                  <c:v>-1.2551809669749805</c:v>
                </c:pt>
                <c:pt idx="197">
                  <c:v>0.81985985866082534</c:v>
                </c:pt>
                <c:pt idx="198">
                  <c:v>1.5622807090693376</c:v>
                </c:pt>
                <c:pt idx="199">
                  <c:v>-0.55236671676695037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5.3'!$S$43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5.3'!$S$44:$S$45</c:f>
              <c:numCache>
                <c:formatCode>General</c:formatCode>
                <c:ptCount val="2"/>
                <c:pt idx="0">
                  <c:v>2.1413327895675507</c:v>
                </c:pt>
                <c:pt idx="1">
                  <c:v>-2.124683264084636</c:v>
                </c:pt>
              </c:numCache>
            </c:numRef>
          </c:xVal>
          <c:yVal>
            <c:numRef>
              <c:f>'Ex 5.3'!$T$44:$T$45</c:f>
              <c:numCache>
                <c:formatCode>General</c:formatCode>
                <c:ptCount val="2"/>
                <c:pt idx="0">
                  <c:v>2</c:v>
                </c:pt>
                <c:pt idx="1">
                  <c:v>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56416"/>
        <c:axId val="270970880"/>
      </c:scatterChart>
      <c:valAx>
        <c:axId val="27095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ln Data</a:t>
                </a:r>
              </a:p>
            </c:rich>
          </c:tx>
          <c:layout>
            <c:manualLayout>
              <c:xMode val="edge"/>
              <c:yMode val="edge"/>
              <c:x val="0.47426849128828064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0970880"/>
        <c:crosses val="autoZero"/>
        <c:crossBetween val="midCat"/>
      </c:valAx>
      <c:valAx>
        <c:axId val="270970880"/>
        <c:scaling>
          <c:orientation val="minMax"/>
          <c:max val="2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ln(</a:t>
                </a:r>
                <a:r>
                  <a:rPr lang="en-US" sz="1200" baseline="0"/>
                  <a:t> -ln(1-CDF))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7.2304706837150517E-3"/>
              <c:y val="0.373363695837536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09564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Lognormal Probit Plot</a:t>
            </a:r>
          </a:p>
        </c:rich>
      </c:tx>
      <c:layout>
        <c:manualLayout>
          <c:xMode val="edge"/>
          <c:yMode val="edge"/>
          <c:x val="0.3083471229416288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731642206076645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5.3'!$K$9:$K$208</c:f>
              <c:numCache>
                <c:formatCode>General</c:formatCode>
                <c:ptCount val="200"/>
                <c:pt idx="0">
                  <c:v>1.1337240414765521</c:v>
                </c:pt>
                <c:pt idx="1">
                  <c:v>0.44239424773543429</c:v>
                </c:pt>
                <c:pt idx="2">
                  <c:v>0.85070656110453302</c:v>
                </c:pt>
                <c:pt idx="3">
                  <c:v>0.50256832442036192</c:v>
                </c:pt>
                <c:pt idx="4">
                  <c:v>-0.196560437144644</c:v>
                </c:pt>
                <c:pt idx="5">
                  <c:v>0.84600772914563793</c:v>
                </c:pt>
                <c:pt idx="6">
                  <c:v>0.79618482063101392</c:v>
                </c:pt>
                <c:pt idx="7">
                  <c:v>-1.4752017251345596E-2</c:v>
                </c:pt>
                <c:pt idx="8">
                  <c:v>0.97529775749515812</c:v>
                </c:pt>
                <c:pt idx="9">
                  <c:v>-0.13090400908008934</c:v>
                </c:pt>
                <c:pt idx="10">
                  <c:v>0.87390217529090475</c:v>
                </c:pt>
                <c:pt idx="11">
                  <c:v>1.3228505259545369</c:v>
                </c:pt>
                <c:pt idx="12">
                  <c:v>0.27441153008239333</c:v>
                </c:pt>
                <c:pt idx="13">
                  <c:v>1.7717487732320192</c:v>
                </c:pt>
                <c:pt idx="14">
                  <c:v>1.0751423238695228</c:v>
                </c:pt>
                <c:pt idx="15">
                  <c:v>0.51926567131338219</c:v>
                </c:pt>
                <c:pt idx="16">
                  <c:v>0.25182137636637847</c:v>
                </c:pt>
                <c:pt idx="17">
                  <c:v>-1.0854665964501129E-2</c:v>
                </c:pt>
                <c:pt idx="18">
                  <c:v>0.72569626528436992</c:v>
                </c:pt>
                <c:pt idx="19">
                  <c:v>1.0290916473623104</c:v>
                </c:pt>
                <c:pt idx="20">
                  <c:v>0.43526526170469282</c:v>
                </c:pt>
                <c:pt idx="21">
                  <c:v>-0.76845947819252047</c:v>
                </c:pt>
                <c:pt idx="22">
                  <c:v>1.0268902959649346</c:v>
                </c:pt>
                <c:pt idx="23">
                  <c:v>0.93011328250645364</c:v>
                </c:pt>
                <c:pt idx="24">
                  <c:v>4.2556135559602193E-2</c:v>
                </c:pt>
                <c:pt idx="25">
                  <c:v>1.02232389271341</c:v>
                </c:pt>
                <c:pt idx="26">
                  <c:v>-5.6024886630369232E-2</c:v>
                </c:pt>
                <c:pt idx="27">
                  <c:v>0.86631499834084835</c:v>
                </c:pt>
                <c:pt idx="28">
                  <c:v>0.59115310846578728</c:v>
                </c:pt>
                <c:pt idx="29">
                  <c:v>0.759586647824391</c:v>
                </c:pt>
                <c:pt idx="30">
                  <c:v>1.7272596084737153</c:v>
                </c:pt>
                <c:pt idx="31">
                  <c:v>1.3097164223720483</c:v>
                </c:pt>
                <c:pt idx="32">
                  <c:v>0.51471004455205693</c:v>
                </c:pt>
                <c:pt idx="33">
                  <c:v>1.7751733270279486</c:v>
                </c:pt>
                <c:pt idx="34">
                  <c:v>1.0974403514045101</c:v>
                </c:pt>
                <c:pt idx="35">
                  <c:v>1.3019791737424808</c:v>
                </c:pt>
                <c:pt idx="36">
                  <c:v>1.2456913031881975</c:v>
                </c:pt>
                <c:pt idx="37">
                  <c:v>0.807674272867137</c:v>
                </c:pt>
                <c:pt idx="38">
                  <c:v>0.322137635714628</c:v>
                </c:pt>
                <c:pt idx="39">
                  <c:v>0.39069107233034017</c:v>
                </c:pt>
                <c:pt idx="40">
                  <c:v>0.80459294273566195</c:v>
                </c:pt>
                <c:pt idx="41">
                  <c:v>0.75287058026201015</c:v>
                </c:pt>
                <c:pt idx="42">
                  <c:v>0.79655353485315772</c:v>
                </c:pt>
                <c:pt idx="43">
                  <c:v>0.77225982578814079</c:v>
                </c:pt>
                <c:pt idx="44">
                  <c:v>1.2011335574283206</c:v>
                </c:pt>
                <c:pt idx="45">
                  <c:v>0.35501924112171129</c:v>
                </c:pt>
                <c:pt idx="46">
                  <c:v>1.7513734279420246</c:v>
                </c:pt>
                <c:pt idx="47">
                  <c:v>1.7045528785076274</c:v>
                </c:pt>
                <c:pt idx="48">
                  <c:v>-0.12414311905897862</c:v>
                </c:pt>
                <c:pt idx="49">
                  <c:v>1.480222688246025</c:v>
                </c:pt>
                <c:pt idx="50">
                  <c:v>1.1478941121231361</c:v>
                </c:pt>
                <c:pt idx="51">
                  <c:v>-3.8165928593705059E-2</c:v>
                </c:pt>
                <c:pt idx="52">
                  <c:v>1.3738242685619269</c:v>
                </c:pt>
                <c:pt idx="53">
                  <c:v>-0.37590937582121642</c:v>
                </c:pt>
                <c:pt idx="54">
                  <c:v>1.458027200693637</c:v>
                </c:pt>
                <c:pt idx="55">
                  <c:v>1.0349387395144301</c:v>
                </c:pt>
                <c:pt idx="56">
                  <c:v>5.7975093963405734E-3</c:v>
                </c:pt>
                <c:pt idx="57">
                  <c:v>0.87857786629015244</c:v>
                </c:pt>
                <c:pt idx="58">
                  <c:v>1.2324326310589317</c:v>
                </c:pt>
                <c:pt idx="59">
                  <c:v>0.50170148505661916</c:v>
                </c:pt>
                <c:pt idx="60">
                  <c:v>0.53607480624077031</c:v>
                </c:pt>
                <c:pt idx="61">
                  <c:v>0.8072164485099943</c:v>
                </c:pt>
                <c:pt idx="62">
                  <c:v>1.3642570701846009</c:v>
                </c:pt>
                <c:pt idx="63">
                  <c:v>1.8477243074977521</c:v>
                </c:pt>
                <c:pt idx="64">
                  <c:v>0.40490230662375665</c:v>
                </c:pt>
                <c:pt idx="65">
                  <c:v>1.1779283458768943</c:v>
                </c:pt>
                <c:pt idx="66">
                  <c:v>0.99709995138211005</c:v>
                </c:pt>
                <c:pt idx="67">
                  <c:v>1.113435908361591</c:v>
                </c:pt>
                <c:pt idx="68">
                  <c:v>-1.1976081299186367</c:v>
                </c:pt>
                <c:pt idx="69">
                  <c:v>1.0864802899019368</c:v>
                </c:pt>
                <c:pt idx="70">
                  <c:v>1.1904385167308347</c:v>
                </c:pt>
                <c:pt idx="71">
                  <c:v>-0.61827453673592825</c:v>
                </c:pt>
                <c:pt idx="72">
                  <c:v>0.49312866264589494</c:v>
                </c:pt>
                <c:pt idx="73">
                  <c:v>0.14356020133091132</c:v>
                </c:pt>
                <c:pt idx="74">
                  <c:v>0.52840980327475362</c:v>
                </c:pt>
                <c:pt idx="75">
                  <c:v>1.2539319199923331</c:v>
                </c:pt>
                <c:pt idx="76">
                  <c:v>0.31672515738932405</c:v>
                </c:pt>
                <c:pt idx="77">
                  <c:v>0.5619006305635994</c:v>
                </c:pt>
                <c:pt idx="78">
                  <c:v>1.2969053655893832</c:v>
                </c:pt>
                <c:pt idx="79">
                  <c:v>1.3206065861613538</c:v>
                </c:pt>
                <c:pt idx="80">
                  <c:v>0.99030999721372936</c:v>
                </c:pt>
                <c:pt idx="81">
                  <c:v>0.57941750959472271</c:v>
                </c:pt>
                <c:pt idx="82">
                  <c:v>1.1859211177249136</c:v>
                </c:pt>
                <c:pt idx="83">
                  <c:v>0.1144348385341929</c:v>
                </c:pt>
                <c:pt idx="84">
                  <c:v>1.2596179793560305</c:v>
                </c:pt>
                <c:pt idx="85">
                  <c:v>1.9643664528275073</c:v>
                </c:pt>
                <c:pt idx="86">
                  <c:v>1.3559334140906896</c:v>
                </c:pt>
                <c:pt idx="87">
                  <c:v>1.1555656003084338</c:v>
                </c:pt>
                <c:pt idx="88">
                  <c:v>0.97901026152056037</c:v>
                </c:pt>
                <c:pt idx="89">
                  <c:v>1.5500247098197759</c:v>
                </c:pt>
                <c:pt idx="90">
                  <c:v>0.76101841426523908</c:v>
                </c:pt>
                <c:pt idx="91">
                  <c:v>1.1601070654902588</c:v>
                </c:pt>
                <c:pt idx="92">
                  <c:v>1.2863537323443959</c:v>
                </c:pt>
                <c:pt idx="93">
                  <c:v>0.45583178757750747</c:v>
                </c:pt>
                <c:pt idx="94">
                  <c:v>1.3688675913648591</c:v>
                </c:pt>
                <c:pt idx="95">
                  <c:v>1.2311651643526607</c:v>
                </c:pt>
                <c:pt idx="96">
                  <c:v>0.69527112596245744</c:v>
                </c:pt>
                <c:pt idx="97">
                  <c:v>-1.1090139876919296</c:v>
                </c:pt>
                <c:pt idx="98">
                  <c:v>0.98946968347011022</c:v>
                </c:pt>
                <c:pt idx="99">
                  <c:v>0.73652069727158698</c:v>
                </c:pt>
                <c:pt idx="100">
                  <c:v>0.81232011830782636</c:v>
                </c:pt>
                <c:pt idx="101">
                  <c:v>0.72472174063295014</c:v>
                </c:pt>
                <c:pt idx="102">
                  <c:v>-2.6536691632640417E-2</c:v>
                </c:pt>
                <c:pt idx="103">
                  <c:v>-6.2489372530652586E-2</c:v>
                </c:pt>
                <c:pt idx="104">
                  <c:v>0.98274243621253443</c:v>
                </c:pt>
                <c:pt idx="105">
                  <c:v>1.4051270784549144</c:v>
                </c:pt>
                <c:pt idx="106">
                  <c:v>1.0715218074812645</c:v>
                </c:pt>
                <c:pt idx="107">
                  <c:v>1.6660954742329346</c:v>
                </c:pt>
                <c:pt idx="108">
                  <c:v>1.4210036520415055</c:v>
                </c:pt>
                <c:pt idx="109">
                  <c:v>-0.14392023118834113</c:v>
                </c:pt>
                <c:pt idx="110">
                  <c:v>0.75561607875462555</c:v>
                </c:pt>
                <c:pt idx="111">
                  <c:v>0.46536766241288252</c:v>
                </c:pt>
                <c:pt idx="112">
                  <c:v>1.0506970210351183</c:v>
                </c:pt>
                <c:pt idx="113">
                  <c:v>-5.2530273277359672E-2</c:v>
                </c:pt>
                <c:pt idx="114">
                  <c:v>-0.13659835686389232</c:v>
                </c:pt>
                <c:pt idx="115">
                  <c:v>1.6902162844076503</c:v>
                </c:pt>
                <c:pt idx="116">
                  <c:v>1.2619326733423295</c:v>
                </c:pt>
                <c:pt idx="117">
                  <c:v>0.29325529776144138</c:v>
                </c:pt>
                <c:pt idx="118">
                  <c:v>1.2222778100174421</c:v>
                </c:pt>
                <c:pt idx="119">
                  <c:v>1.22611730956831</c:v>
                </c:pt>
                <c:pt idx="120">
                  <c:v>0.79839993572373902</c:v>
                </c:pt>
                <c:pt idx="121">
                  <c:v>1.2668954205996941</c:v>
                </c:pt>
                <c:pt idx="122">
                  <c:v>1.20359459476308</c:v>
                </c:pt>
                <c:pt idx="123">
                  <c:v>0.8070008860959611</c:v>
                </c:pt>
                <c:pt idx="124">
                  <c:v>0.98720997204303818</c:v>
                </c:pt>
                <c:pt idx="125">
                  <c:v>1.5772126544306424</c:v>
                </c:pt>
                <c:pt idx="126">
                  <c:v>1.17390617034998</c:v>
                </c:pt>
                <c:pt idx="127">
                  <c:v>1.8347589666753126</c:v>
                </c:pt>
                <c:pt idx="128">
                  <c:v>0.81199675685765849</c:v>
                </c:pt>
                <c:pt idx="129">
                  <c:v>0.85749609314212127</c:v>
                </c:pt>
                <c:pt idx="130">
                  <c:v>-0.3166903494181057</c:v>
                </c:pt>
                <c:pt idx="131">
                  <c:v>1.8580566602871902</c:v>
                </c:pt>
                <c:pt idx="132">
                  <c:v>1.2137834720553842</c:v>
                </c:pt>
                <c:pt idx="133">
                  <c:v>0.82970107019429518</c:v>
                </c:pt>
                <c:pt idx="134">
                  <c:v>0.58034545308042285</c:v>
                </c:pt>
                <c:pt idx="135">
                  <c:v>1.3479585233101661</c:v>
                </c:pt>
                <c:pt idx="136">
                  <c:v>-1.4511036242726134</c:v>
                </c:pt>
                <c:pt idx="137">
                  <c:v>0.78888383309339549</c:v>
                </c:pt>
                <c:pt idx="138">
                  <c:v>0.74558489458230637</c:v>
                </c:pt>
                <c:pt idx="139">
                  <c:v>1.3040709977160552</c:v>
                </c:pt>
                <c:pt idx="140">
                  <c:v>1.3692331500977313</c:v>
                </c:pt>
                <c:pt idx="141">
                  <c:v>0.49528647229403611</c:v>
                </c:pt>
                <c:pt idx="142">
                  <c:v>-0.43545641415213876</c:v>
                </c:pt>
                <c:pt idx="143">
                  <c:v>0.7323033635013414</c:v>
                </c:pt>
                <c:pt idx="144">
                  <c:v>2.5768629136542712E-3</c:v>
                </c:pt>
                <c:pt idx="145">
                  <c:v>1.1459452621307213</c:v>
                </c:pt>
                <c:pt idx="146">
                  <c:v>-1.6550769335412239</c:v>
                </c:pt>
                <c:pt idx="147">
                  <c:v>0.8098440387728747</c:v>
                </c:pt>
                <c:pt idx="148">
                  <c:v>0.6020865397845967</c:v>
                </c:pt>
                <c:pt idx="149">
                  <c:v>0.56828588639829269</c:v>
                </c:pt>
                <c:pt idx="150">
                  <c:v>0.75106331521944858</c:v>
                </c:pt>
                <c:pt idx="151">
                  <c:v>0.70869140449573098</c:v>
                </c:pt>
                <c:pt idx="152">
                  <c:v>0.13666020172871313</c:v>
                </c:pt>
                <c:pt idx="153">
                  <c:v>1.232364714209025</c:v>
                </c:pt>
                <c:pt idx="154">
                  <c:v>0.37112644213797141</c:v>
                </c:pt>
                <c:pt idx="155">
                  <c:v>1.0083391342647088</c:v>
                </c:pt>
                <c:pt idx="156">
                  <c:v>1.1778781790675326</c:v>
                </c:pt>
                <c:pt idx="157">
                  <c:v>-0.96581994613320687</c:v>
                </c:pt>
                <c:pt idx="158">
                  <c:v>0.46940433734024972</c:v>
                </c:pt>
                <c:pt idx="159">
                  <c:v>-4.3033426060423458E-2</c:v>
                </c:pt>
                <c:pt idx="160">
                  <c:v>1.1043747463731541</c:v>
                </c:pt>
                <c:pt idx="161">
                  <c:v>0.95820518798315812</c:v>
                </c:pt>
                <c:pt idx="162">
                  <c:v>1.433083820636242</c:v>
                </c:pt>
                <c:pt idx="163">
                  <c:v>1.5888221864616021</c:v>
                </c:pt>
                <c:pt idx="164">
                  <c:v>1.3350792229655621</c:v>
                </c:pt>
                <c:pt idx="165">
                  <c:v>1.859670932602985</c:v>
                </c:pt>
                <c:pt idx="166">
                  <c:v>0.53557309840862388</c:v>
                </c:pt>
                <c:pt idx="167">
                  <c:v>-1.3211874783636361</c:v>
                </c:pt>
                <c:pt idx="168">
                  <c:v>1.7934612926415572</c:v>
                </c:pt>
                <c:pt idx="169">
                  <c:v>1.2230460326625896</c:v>
                </c:pt>
                <c:pt idx="170">
                  <c:v>-0.18538093493210678</c:v>
                </c:pt>
                <c:pt idx="171">
                  <c:v>1.3309474325065402</c:v>
                </c:pt>
                <c:pt idx="172">
                  <c:v>1.5359741111191032</c:v>
                </c:pt>
                <c:pt idx="173">
                  <c:v>0.65443350986731341</c:v>
                </c:pt>
                <c:pt idx="174">
                  <c:v>0.36702885024936249</c:v>
                </c:pt>
                <c:pt idx="175">
                  <c:v>1.4142485607105986</c:v>
                </c:pt>
                <c:pt idx="176">
                  <c:v>-0.52519828520011602</c:v>
                </c:pt>
                <c:pt idx="177">
                  <c:v>1.1820975189240368</c:v>
                </c:pt>
                <c:pt idx="178">
                  <c:v>0.77919090730200757</c:v>
                </c:pt>
                <c:pt idx="179">
                  <c:v>0.46865989640045841</c:v>
                </c:pt>
                <c:pt idx="180">
                  <c:v>-1.624499452821377E-2</c:v>
                </c:pt>
                <c:pt idx="181">
                  <c:v>0.40832134052458569</c:v>
                </c:pt>
                <c:pt idx="182">
                  <c:v>1.1260063325768594</c:v>
                </c:pt>
                <c:pt idx="183">
                  <c:v>0.31513732486824259</c:v>
                </c:pt>
                <c:pt idx="184">
                  <c:v>-4.4705991922528061E-2</c:v>
                </c:pt>
                <c:pt idx="185">
                  <c:v>0.81437438924734007</c:v>
                </c:pt>
                <c:pt idx="186">
                  <c:v>0.80518176007484088</c:v>
                </c:pt>
                <c:pt idx="187">
                  <c:v>0.13561694865629101</c:v>
                </c:pt>
                <c:pt idx="188">
                  <c:v>1.5875448835922024</c:v>
                </c:pt>
                <c:pt idx="189">
                  <c:v>-0.23204564001924124</c:v>
                </c:pt>
                <c:pt idx="190">
                  <c:v>1.0988682964298424</c:v>
                </c:pt>
                <c:pt idx="191">
                  <c:v>0.82174294802652514</c:v>
                </c:pt>
                <c:pt idx="192">
                  <c:v>1.1017669037495765</c:v>
                </c:pt>
                <c:pt idx="193">
                  <c:v>1.2577285965417204</c:v>
                </c:pt>
                <c:pt idx="194">
                  <c:v>1.6059221527415781</c:v>
                </c:pt>
                <c:pt idx="195">
                  <c:v>0.22633508569065608</c:v>
                </c:pt>
                <c:pt idx="196">
                  <c:v>0.41366032562002997</c:v>
                </c:pt>
                <c:pt idx="197">
                  <c:v>1.5080869009304014</c:v>
                </c:pt>
                <c:pt idx="198">
                  <c:v>1.9479139679515223</c:v>
                </c:pt>
                <c:pt idx="199">
                  <c:v>0.79113405660073943</c:v>
                </c:pt>
              </c:numCache>
            </c:numRef>
          </c:xVal>
          <c:yVal>
            <c:numRef>
              <c:f>'Ex 5.3'!$I$9:$I$208</c:f>
              <c:numCache>
                <c:formatCode>General</c:formatCode>
                <c:ptCount val="200"/>
                <c:pt idx="0">
                  <c:v>0.41840818585089401</c:v>
                </c:pt>
                <c:pt idx="1">
                  <c:v>-0.64957302229678393</c:v>
                </c:pt>
                <c:pt idx="2">
                  <c:v>4.3792431257696302E-2</c:v>
                </c:pt>
                <c:pt idx="3">
                  <c:v>-0.53043785845923541</c:v>
                </c:pt>
                <c:pt idx="4">
                  <c:v>-1.4880923263362802</c:v>
                </c:pt>
                <c:pt idx="5">
                  <c:v>3.1275410739968611E-2</c:v>
                </c:pt>
                <c:pt idx="6">
                  <c:v>-0.14434310613471857</c:v>
                </c:pt>
                <c:pt idx="7">
                  <c:v>-1.0883353148179222</c:v>
                </c:pt>
                <c:pt idx="8">
                  <c:v>0.13171517670012142</c:v>
                </c:pt>
                <c:pt idx="9">
                  <c:v>-1.3511521260686532</c:v>
                </c:pt>
                <c:pt idx="10">
                  <c:v>8.1392591716037396E-2</c:v>
                </c:pt>
                <c:pt idx="11">
                  <c:v>0.92246241734752488</c:v>
                </c:pt>
                <c:pt idx="12">
                  <c:v>-0.86647898678975677</c:v>
                </c:pt>
                <c:pt idx="13">
                  <c:v>1.7123817106205157</c:v>
                </c:pt>
                <c:pt idx="14">
                  <c:v>0.31140990888038406</c:v>
                </c:pt>
                <c:pt idx="15">
                  <c:v>-0.50185650440009355</c:v>
                </c:pt>
                <c:pt idx="16">
                  <c:v>-0.88483152301530998</c:v>
                </c:pt>
                <c:pt idx="17">
                  <c:v>-1.0659922490614977</c:v>
                </c:pt>
                <c:pt idx="18">
                  <c:v>-0.31140990888038428</c:v>
                </c:pt>
                <c:pt idx="19">
                  <c:v>0.2592929978290815</c:v>
                </c:pt>
                <c:pt idx="20">
                  <c:v>-0.66509767139499976</c:v>
                </c:pt>
                <c:pt idx="21">
                  <c:v>-1.8325718510313058</c:v>
                </c:pt>
                <c:pt idx="22">
                  <c:v>0.24637853400043935</c:v>
                </c:pt>
                <c:pt idx="23">
                  <c:v>0.10652016045293451</c:v>
                </c:pt>
                <c:pt idx="24">
                  <c:v>-1.0019509868815037</c:v>
                </c:pt>
                <c:pt idx="25">
                  <c:v>0.2335050334137195</c:v>
                </c:pt>
                <c:pt idx="26">
                  <c:v>-1.263006548446578</c:v>
                </c:pt>
                <c:pt idx="27">
                  <c:v>6.8849042454066312E-2</c:v>
                </c:pt>
                <c:pt idx="28">
                  <c:v>-0.39125496660919462</c:v>
                </c:pt>
                <c:pt idx="29">
                  <c:v>-0.22067011655872468</c:v>
                </c:pt>
                <c:pt idx="30">
                  <c:v>1.6128070814723268</c:v>
                </c:pt>
                <c:pt idx="31">
                  <c:v>0.88483152301530998</c:v>
                </c:pt>
                <c:pt idx="32">
                  <c:v>-0.51609447991924218</c:v>
                </c:pt>
                <c:pt idx="33">
                  <c:v>1.7692851078409648</c:v>
                </c:pt>
                <c:pt idx="34">
                  <c:v>0.33778005379514503</c:v>
                </c:pt>
                <c:pt idx="35">
                  <c:v>0.84841375522082119</c:v>
                </c:pt>
                <c:pt idx="36">
                  <c:v>0.71267336124007696</c:v>
                </c:pt>
                <c:pt idx="37">
                  <c:v>-5.6316317022151882E-2</c:v>
                </c:pt>
                <c:pt idx="38">
                  <c:v>-0.79580101002689541</c:v>
                </c:pt>
                <c:pt idx="39">
                  <c:v>-0.72889177851677778</c:v>
                </c:pt>
                <c:pt idx="40">
                  <c:v>-0.10652016045293462</c:v>
                </c:pt>
                <c:pt idx="41">
                  <c:v>-0.24637853400043941</c:v>
                </c:pt>
                <c:pt idx="42">
                  <c:v>-0.13171517670012142</c:v>
                </c:pt>
                <c:pt idx="43">
                  <c:v>-0.19510674636432496</c:v>
                </c:pt>
                <c:pt idx="44">
                  <c:v>0.57414709947414444</c:v>
                </c:pt>
                <c:pt idx="45">
                  <c:v>-0.77874873018302038</c:v>
                </c:pt>
                <c:pt idx="46">
                  <c:v>1.6605374163770477</c:v>
                </c:pt>
                <c:pt idx="47">
                  <c:v>1.5684915216655266</c:v>
                </c:pt>
                <c:pt idx="48">
                  <c:v>-1.3206240594830998</c:v>
                </c:pt>
                <c:pt idx="49">
                  <c:v>1.2357086898512506</c:v>
                </c:pt>
                <c:pt idx="50">
                  <c:v>0.44587350369822742</c:v>
                </c:pt>
                <c:pt idx="51">
                  <c:v>-1.1588753792244371</c:v>
                </c:pt>
                <c:pt idx="52">
                  <c:v>1.088335314817922</c:v>
                </c:pt>
                <c:pt idx="53">
                  <c:v>-1.6128070814723279</c:v>
                </c:pt>
                <c:pt idx="54">
                  <c:v>1.2093018348920097</c:v>
                </c:pt>
                <c:pt idx="55">
                  <c:v>0.27225085458216447</c:v>
                </c:pt>
                <c:pt idx="56">
                  <c:v>-1.0228321261036526</c:v>
                </c:pt>
                <c:pt idx="57">
                  <c:v>9.3948960933968692E-2</c:v>
                </c:pt>
                <c:pt idx="58">
                  <c:v>0.69664027541452611</c:v>
                </c:pt>
                <c:pt idx="59">
                  <c:v>-0.54489120823511805</c:v>
                </c:pt>
                <c:pt idx="60">
                  <c:v>-0.45973202050225354</c:v>
                </c:pt>
                <c:pt idx="61">
                  <c:v>-6.8849042454066312E-2</c:v>
                </c:pt>
                <c:pt idx="62">
                  <c:v>1.0228321261036524</c:v>
                </c:pt>
                <c:pt idx="63">
                  <c:v>1.9871462915396865</c:v>
                </c:pt>
                <c:pt idx="64">
                  <c:v>-0.71267336124007763</c:v>
                </c:pt>
                <c:pt idx="65">
                  <c:v>0.51609447991924207</c:v>
                </c:pt>
                <c:pt idx="66">
                  <c:v>0.20787145065533047</c:v>
                </c:pt>
                <c:pt idx="67">
                  <c:v>0.39125496660919462</c:v>
                </c:pt>
                <c:pt idx="68">
                  <c:v>-2.0865796576126225</c:v>
                </c:pt>
                <c:pt idx="69">
                  <c:v>0.32456676785852062</c:v>
                </c:pt>
                <c:pt idx="70">
                  <c:v>0.55945929566790242</c:v>
                </c:pt>
                <c:pt idx="71">
                  <c:v>-1.7692851078409655</c:v>
                </c:pt>
                <c:pt idx="72">
                  <c:v>-0.57414709947414488</c:v>
                </c:pt>
                <c:pt idx="73">
                  <c:v>-0.92246241734752521</c:v>
                </c:pt>
                <c:pt idx="74">
                  <c:v>-0.48771954888450458</c:v>
                </c:pt>
                <c:pt idx="75">
                  <c:v>0.72889177851677733</c:v>
                </c:pt>
                <c:pt idx="76">
                  <c:v>-0.81308789770500423</c:v>
                </c:pt>
                <c:pt idx="77">
                  <c:v>-0.44587350369822754</c:v>
                </c:pt>
                <c:pt idx="78">
                  <c:v>0.83062125279066967</c:v>
                </c:pt>
                <c:pt idx="79">
                  <c:v>0.903487037015824</c:v>
                </c:pt>
                <c:pt idx="80">
                  <c:v>0.19510674636432496</c:v>
                </c:pt>
                <c:pt idx="81">
                  <c:v>-0.41840818585089429</c:v>
                </c:pt>
                <c:pt idx="82">
                  <c:v>0.54489120823511805</c:v>
                </c:pt>
                <c:pt idx="83">
                  <c:v>-0.98149782715935407</c:v>
                </c:pt>
                <c:pt idx="84">
                  <c:v>0.76191994645949412</c:v>
                </c:pt>
                <c:pt idx="85">
                  <c:v>2.6975095569769167</c:v>
                </c:pt>
                <c:pt idx="86">
                  <c:v>1.0019509868815022</c:v>
                </c:pt>
                <c:pt idx="87">
                  <c:v>0.45973202050225337</c:v>
                </c:pt>
                <c:pt idx="88">
                  <c:v>0.14434310613471857</c:v>
                </c:pt>
                <c:pt idx="89">
                  <c:v>1.3206240594830998</c:v>
                </c:pt>
                <c:pt idx="90">
                  <c:v>-0.20787145065533047</c:v>
                </c:pt>
                <c:pt idx="91">
                  <c:v>0.47367940352453713</c:v>
                </c:pt>
                <c:pt idx="92">
                  <c:v>0.81308789770500389</c:v>
                </c:pt>
                <c:pt idx="93">
                  <c:v>-0.63420337728936016</c:v>
                </c:pt>
                <c:pt idx="94">
                  <c:v>1.044169045588939</c:v>
                </c:pt>
                <c:pt idx="95">
                  <c:v>0.66509767139499953</c:v>
                </c:pt>
                <c:pt idx="96">
                  <c:v>-0.35105258016089946</c:v>
                </c:pt>
                <c:pt idx="97">
                  <c:v>-1.9871462915396887</c:v>
                </c:pt>
                <c:pt idx="98">
                  <c:v>0.18237375463848352</c:v>
                </c:pt>
                <c:pt idx="99">
                  <c:v>-0.28525458772371731</c:v>
                </c:pt>
                <c:pt idx="100">
                  <c:v>-1.8763288596579355E-2</c:v>
                </c:pt>
                <c:pt idx="101">
                  <c:v>-0.32456676785852062</c:v>
                </c:pt>
                <c:pt idx="102">
                  <c:v>-1.1347334299493967</c:v>
                </c:pt>
                <c:pt idx="103">
                  <c:v>-1.2912794713519373</c:v>
                </c:pt>
                <c:pt idx="104">
                  <c:v>0.15699409614643048</c:v>
                </c:pt>
                <c:pt idx="105">
                  <c:v>1.1112353339257335</c:v>
                </c:pt>
                <c:pt idx="106">
                  <c:v>0.29830673829035242</c:v>
                </c:pt>
                <c:pt idx="107">
                  <c:v>1.4880923263362802</c:v>
                </c:pt>
                <c:pt idx="108">
                  <c:v>1.1588753792244366</c:v>
                </c:pt>
                <c:pt idx="109">
                  <c:v>-1.4163036257244224</c:v>
                </c:pt>
                <c:pt idx="110">
                  <c:v>-0.23350503341371939</c:v>
                </c:pt>
                <c:pt idx="111">
                  <c:v>-0.61898211112271218</c:v>
                </c:pt>
                <c:pt idx="112">
                  <c:v>0.28525458772371748</c:v>
                </c:pt>
                <c:pt idx="113">
                  <c:v>-1.2357086898512508</c:v>
                </c:pt>
                <c:pt idx="114">
                  <c:v>-1.3829941271006392</c:v>
                </c:pt>
                <c:pt idx="115">
                  <c:v>1.5270583320354101</c:v>
                </c:pt>
                <c:pt idx="116">
                  <c:v>0.77874873018302038</c:v>
                </c:pt>
                <c:pt idx="117">
                  <c:v>-0.8484137552208213</c:v>
                </c:pt>
                <c:pt idx="118">
                  <c:v>0.61898211112271218</c:v>
                </c:pt>
                <c:pt idx="119">
                  <c:v>0.64957302229678349</c:v>
                </c:pt>
                <c:pt idx="120">
                  <c:v>-0.11910821713417175</c:v>
                </c:pt>
                <c:pt idx="121">
                  <c:v>0.79580101002689552</c:v>
                </c:pt>
                <c:pt idx="122">
                  <c:v>0.58895982595082219</c:v>
                </c:pt>
                <c:pt idx="123">
                  <c:v>-8.1392591716037396E-2</c:v>
                </c:pt>
                <c:pt idx="124">
                  <c:v>0.16967026370190358</c:v>
                </c:pt>
                <c:pt idx="125">
                  <c:v>1.3511521260686539</c:v>
                </c:pt>
                <c:pt idx="126">
                  <c:v>0.48771954888450414</c:v>
                </c:pt>
                <c:pt idx="127">
                  <c:v>1.9041839786906027</c:v>
                </c:pt>
                <c:pt idx="128">
                  <c:v>-3.1275410739968465E-2</c:v>
                </c:pt>
                <c:pt idx="129">
                  <c:v>5.6316317022151882E-2</c:v>
                </c:pt>
                <c:pt idx="130">
                  <c:v>-1.5684915216655271</c:v>
                </c:pt>
                <c:pt idx="131">
                  <c:v>2.0865796576126199</c:v>
                </c:pt>
                <c:pt idx="132">
                  <c:v>0.60390292558359793</c:v>
                </c:pt>
                <c:pt idx="133">
                  <c:v>1.8763288596579494E-2</c:v>
                </c:pt>
                <c:pt idx="134">
                  <c:v>-0.40479426798281953</c:v>
                </c:pt>
                <c:pt idx="135">
                  <c:v>0.98149782715935407</c:v>
                </c:pt>
                <c:pt idx="136">
                  <c:v>-2.3874422545356238</c:v>
                </c:pt>
                <c:pt idx="137">
                  <c:v>-0.16967026370190372</c:v>
                </c:pt>
                <c:pt idx="138">
                  <c:v>-0.27225085458216447</c:v>
                </c:pt>
                <c:pt idx="139">
                  <c:v>0.86647898678975666</c:v>
                </c:pt>
                <c:pt idx="140">
                  <c:v>1.0659922490614977</c:v>
                </c:pt>
                <c:pt idx="141">
                  <c:v>-0.55945929566790298</c:v>
                </c:pt>
                <c:pt idx="142">
                  <c:v>-1.6605374163770485</c:v>
                </c:pt>
                <c:pt idx="143">
                  <c:v>-0.29830673829035226</c:v>
                </c:pt>
                <c:pt idx="144">
                  <c:v>-1.0441690455889392</c:v>
                </c:pt>
                <c:pt idx="145">
                  <c:v>0.43210009909511987</c:v>
                </c:pt>
                <c:pt idx="146">
                  <c:v>-2.6975095569769199</c:v>
                </c:pt>
                <c:pt idx="147">
                  <c:v>-4.379243125769644E-2</c:v>
                </c:pt>
                <c:pt idx="148">
                  <c:v>-0.37778701270085818</c:v>
                </c:pt>
                <c:pt idx="149">
                  <c:v>-0.43210009909512009</c:v>
                </c:pt>
                <c:pt idx="150">
                  <c:v>-0.2592929978290815</c:v>
                </c:pt>
                <c:pt idx="151">
                  <c:v>-0.33778005379514503</c:v>
                </c:pt>
                <c:pt idx="152">
                  <c:v>-0.94177590213267803</c:v>
                </c:pt>
                <c:pt idx="153">
                  <c:v>0.68078430267664325</c:v>
                </c:pt>
                <c:pt idx="154">
                  <c:v>-0.74530423031537774</c:v>
                </c:pt>
                <c:pt idx="155">
                  <c:v>0.22067011655872479</c:v>
                </c:pt>
                <c:pt idx="156">
                  <c:v>0.50185650440009322</c:v>
                </c:pt>
                <c:pt idx="157">
                  <c:v>-1.9041839786906032</c:v>
                </c:pt>
                <c:pt idx="158">
                  <c:v>-0.58895982595082241</c:v>
                </c:pt>
                <c:pt idx="159">
                  <c:v>-1.1837123561092822</c:v>
                </c:pt>
                <c:pt idx="160">
                  <c:v>0.37778701270085813</c:v>
                </c:pt>
                <c:pt idx="161">
                  <c:v>0.11910821713417175</c:v>
                </c:pt>
                <c:pt idx="162">
                  <c:v>1.1837123561092817</c:v>
                </c:pt>
                <c:pt idx="163">
                  <c:v>1.4163036257244219</c:v>
                </c:pt>
                <c:pt idx="164">
                  <c:v>0.96144723227760742</c:v>
                </c:pt>
                <c:pt idx="165">
                  <c:v>2.2122976151794482</c:v>
                </c:pt>
                <c:pt idx="166">
                  <c:v>-0.47367940352453747</c:v>
                </c:pt>
                <c:pt idx="167">
                  <c:v>-2.21229761517945</c:v>
                </c:pt>
                <c:pt idx="168">
                  <c:v>1.8325718510313052</c:v>
                </c:pt>
                <c:pt idx="169">
                  <c:v>0.63420337728935972</c:v>
                </c:pt>
                <c:pt idx="170">
                  <c:v>-1.4512631910577392</c:v>
                </c:pt>
                <c:pt idx="171">
                  <c:v>0.94177590213267615</c:v>
                </c:pt>
                <c:pt idx="172">
                  <c:v>1.2912794713519364</c:v>
                </c:pt>
                <c:pt idx="173">
                  <c:v>-0.36438724029913205</c:v>
                </c:pt>
                <c:pt idx="174">
                  <c:v>-0.76191994645949512</c:v>
                </c:pt>
                <c:pt idx="175">
                  <c:v>1.1347334299493963</c:v>
                </c:pt>
                <c:pt idx="176">
                  <c:v>-1.712381710620517</c:v>
                </c:pt>
                <c:pt idx="177">
                  <c:v>0.5304378584592353</c:v>
                </c:pt>
                <c:pt idx="178">
                  <c:v>-0.18237375463848368</c:v>
                </c:pt>
                <c:pt idx="179">
                  <c:v>-0.60390292558359804</c:v>
                </c:pt>
                <c:pt idx="180">
                  <c:v>-1.1112353339257341</c:v>
                </c:pt>
                <c:pt idx="181">
                  <c:v>-0.69664027541452611</c:v>
                </c:pt>
                <c:pt idx="182">
                  <c:v>0.40479426798281942</c:v>
                </c:pt>
                <c:pt idx="183">
                  <c:v>-0.83062125279067045</c:v>
                </c:pt>
                <c:pt idx="184">
                  <c:v>-1.2093018348920097</c:v>
                </c:pt>
                <c:pt idx="185">
                  <c:v>-6.2541033315154067E-3</c:v>
                </c:pt>
                <c:pt idx="186">
                  <c:v>-9.3948960933968581E-2</c:v>
                </c:pt>
                <c:pt idx="187">
                  <c:v>-0.96144723227760642</c:v>
                </c:pt>
                <c:pt idx="188">
                  <c:v>1.3829941271006372</c:v>
                </c:pt>
                <c:pt idx="189">
                  <c:v>-1.5270583320354105</c:v>
                </c:pt>
                <c:pt idx="190">
                  <c:v>0.35105258016089946</c:v>
                </c:pt>
                <c:pt idx="191">
                  <c:v>6.2541033315154067E-3</c:v>
                </c:pt>
                <c:pt idx="192">
                  <c:v>0.36438724029913189</c:v>
                </c:pt>
                <c:pt idx="193">
                  <c:v>0.74530423031537718</c:v>
                </c:pt>
                <c:pt idx="194">
                  <c:v>1.4512631910577387</c:v>
                </c:pt>
                <c:pt idx="195">
                  <c:v>-0.90348703701582589</c:v>
                </c:pt>
                <c:pt idx="196">
                  <c:v>-0.68078430267664325</c:v>
                </c:pt>
                <c:pt idx="197">
                  <c:v>1.2630065484465773</c:v>
                </c:pt>
                <c:pt idx="198">
                  <c:v>2.3874422545356215</c:v>
                </c:pt>
                <c:pt idx="199">
                  <c:v>-0.15699409614643037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5.3'!$S$59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5.3'!$S$60:$S$61</c:f>
              <c:numCache>
                <c:formatCode>General</c:formatCode>
                <c:ptCount val="2"/>
                <c:pt idx="0">
                  <c:v>2.7783162080560073</c:v>
                </c:pt>
                <c:pt idx="1">
                  <c:v>-1.2387091617961745</c:v>
                </c:pt>
              </c:numCache>
            </c:numRef>
          </c:xVal>
          <c:yVal>
            <c:numRef>
              <c:f>'Ex 5.3'!$T$60:$T$61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88032"/>
        <c:axId val="270989952"/>
      </c:scatterChart>
      <c:valAx>
        <c:axId val="27098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ln Data</a:t>
                </a:r>
              </a:p>
            </c:rich>
          </c:tx>
          <c:layout>
            <c:manualLayout>
              <c:xMode val="edge"/>
              <c:yMode val="edge"/>
              <c:x val="0.47426849128828052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0989952"/>
        <c:crosses val="autoZero"/>
        <c:crossBetween val="midCat"/>
      </c:valAx>
      <c:valAx>
        <c:axId val="270989952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Probit</a:t>
                </a:r>
              </a:p>
            </c:rich>
          </c:tx>
          <c:layout>
            <c:manualLayout>
              <c:xMode val="edge"/>
              <c:yMode val="edge"/>
              <c:x val="7.2304706837150482E-3"/>
              <c:y val="0.37336369583753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09880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23</xdr:row>
      <xdr:rowOff>38100</xdr:rowOff>
    </xdr:from>
    <xdr:to>
      <xdr:col>11</xdr:col>
      <xdr:colOff>333375</xdr:colOff>
      <xdr:row>38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7</xdr:row>
      <xdr:rowOff>85725</xdr:rowOff>
    </xdr:from>
    <xdr:to>
      <xdr:col>11</xdr:col>
      <xdr:colOff>333375</xdr:colOff>
      <xdr:row>22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7</xdr:row>
      <xdr:rowOff>114300</xdr:rowOff>
    </xdr:from>
    <xdr:to>
      <xdr:col>15</xdr:col>
      <xdr:colOff>552450</xdr:colOff>
      <xdr:row>26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26</xdr:row>
      <xdr:rowOff>142875</xdr:rowOff>
    </xdr:from>
    <xdr:to>
      <xdr:col>15</xdr:col>
      <xdr:colOff>561975</xdr:colOff>
      <xdr:row>45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34699</xdr:colOff>
      <xdr:row>22</xdr:row>
      <xdr:rowOff>94799</xdr:rowOff>
    </xdr:from>
    <xdr:to>
      <xdr:col>17</xdr:col>
      <xdr:colOff>499610</xdr:colOff>
      <xdr:row>37</xdr:row>
      <xdr:rowOff>94796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33337</xdr:colOff>
      <xdr:row>6</xdr:row>
      <xdr:rowOff>66676</xdr:rowOff>
    </xdr:from>
    <xdr:to>
      <xdr:col>17</xdr:col>
      <xdr:colOff>498248</xdr:colOff>
      <xdr:row>21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38</xdr:row>
      <xdr:rowOff>47625</xdr:rowOff>
    </xdr:from>
    <xdr:to>
      <xdr:col>17</xdr:col>
      <xdr:colOff>512536</xdr:colOff>
      <xdr:row>53</xdr:row>
      <xdr:rowOff>47623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54</xdr:row>
      <xdr:rowOff>76200</xdr:rowOff>
    </xdr:from>
    <xdr:to>
      <xdr:col>17</xdr:col>
      <xdr:colOff>512536</xdr:colOff>
      <xdr:row>69</xdr:row>
      <xdr:rowOff>76198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ability%20Statistics%20De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ability%20Statistics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1"/>
      <sheetName val="Ex2"/>
      <sheetName val="Ex3a"/>
      <sheetName val="Ex3bc"/>
      <sheetName val="Ex6"/>
      <sheetName val="Ex7"/>
      <sheetName val="Ex8"/>
      <sheetName val="Ex9"/>
      <sheetName val="Ex10"/>
      <sheetName val="Ex11"/>
      <sheetName val="Ex12"/>
      <sheetName val="Ex13"/>
      <sheetName val="Ex14"/>
      <sheetName val="Ex15a"/>
      <sheetName val="Ex15b"/>
      <sheetName val="Ex16"/>
      <sheetName val="Ex17"/>
      <sheetName val="Test"/>
      <sheetName val="Ex16Dev"/>
      <sheetName val="Ex17Dev"/>
      <sheetName val="CorrDev"/>
      <sheetName val="MLE W Tacc"/>
      <sheetName val="HW MLE Lognormal"/>
      <sheetName val="HW MLE Tacc"/>
      <sheetName val="CoinMLE"/>
      <sheetName val="ExpMLE"/>
      <sheetName val="ExpConf"/>
      <sheetName val="ExpConf2"/>
      <sheetName val="NormMLE"/>
      <sheetName val="WeibMLE"/>
      <sheetName val="RelFunc"/>
      <sheetName val="FuncPlots"/>
      <sheetName val="Ex1Both"/>
      <sheetName val="Ex6Fail"/>
      <sheetName val="Ex6Dev"/>
      <sheetName val="CDF"/>
      <sheetName val="Ex7no"/>
      <sheetName val="Ex1Sol"/>
      <sheetName val="Ex2Sol"/>
      <sheetName val="Ex3Sol"/>
      <sheetName val="Ex4Sol"/>
      <sheetName val="Ex5Sol"/>
      <sheetName val="Ex6Sol"/>
      <sheetName val="Ex7Sol"/>
      <sheetName val="Ex8Sol"/>
      <sheetName val="Ex9Sol"/>
      <sheetName val="Ex10Sol"/>
      <sheetName val="Ex11Sol"/>
      <sheetName val="Ex12Sol"/>
      <sheetName val="Ex13Sol"/>
      <sheetName val="Ex14Sol"/>
      <sheetName val="Ex15Sol"/>
      <sheetName val="SolPlottin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2">
            <v>2.0431643866123097</v>
          </cell>
          <cell r="B2">
            <v>1.3480182646885424</v>
          </cell>
        </row>
        <row r="3">
          <cell r="A3">
            <v>1.0672947099401078</v>
          </cell>
          <cell r="B3">
            <v>0.64818691320822996</v>
          </cell>
        </row>
        <row r="4">
          <cell r="A4">
            <v>-0.67778344154149928</v>
          </cell>
          <cell r="B4">
            <v>-1.2169340497460537</v>
          </cell>
        </row>
        <row r="5">
          <cell r="A5">
            <v>-1.5549109336639055</v>
          </cell>
          <cell r="B5">
            <v>-1.1675773615324945</v>
          </cell>
        </row>
        <row r="6">
          <cell r="A6">
            <v>1.3354053357439082</v>
          </cell>
          <cell r="B6">
            <v>1.2396031302084283</v>
          </cell>
        </row>
        <row r="7">
          <cell r="A7">
            <v>1.0352362554358003</v>
          </cell>
          <cell r="B7">
            <v>1.2648486847785267</v>
          </cell>
        </row>
        <row r="8">
          <cell r="A8">
            <v>0.51045849176848335</v>
          </cell>
          <cell r="B8">
            <v>0.84353485746391144</v>
          </cell>
        </row>
        <row r="9">
          <cell r="A9">
            <v>0.69622249524224766</v>
          </cell>
          <cell r="B9">
            <v>0.29045644112842894</v>
          </cell>
        </row>
        <row r="10">
          <cell r="A10">
            <v>0.26599066910818542</v>
          </cell>
          <cell r="B10">
            <v>-0.23405578211509356</v>
          </cell>
        </row>
        <row r="11">
          <cell r="A11">
            <v>1.5227660448699121</v>
          </cell>
          <cell r="B11">
            <v>0.48801458154154187</v>
          </cell>
        </row>
        <row r="12">
          <cell r="A12">
            <v>-1.4059404759231924</v>
          </cell>
          <cell r="B12">
            <v>-0.40367237220223273</v>
          </cell>
        </row>
        <row r="13">
          <cell r="A13">
            <v>-1.7017017626606112</v>
          </cell>
          <cell r="B13">
            <v>-1.0634962144490097</v>
          </cell>
        </row>
        <row r="14">
          <cell r="A14">
            <v>0.82482835412866662</v>
          </cell>
          <cell r="B14">
            <v>0.40828545496759389</v>
          </cell>
        </row>
        <row r="15">
          <cell r="A15">
            <v>0.90543338865630962</v>
          </cell>
          <cell r="B15">
            <v>1.1597272805859098</v>
          </cell>
          <cell r="H15">
            <v>-0.41083182319526873</v>
          </cell>
          <cell r="I15">
            <v>-0.54533474373422708</v>
          </cell>
        </row>
        <row r="16">
          <cell r="A16">
            <v>1.2823917377623995</v>
          </cell>
          <cell r="B16">
            <v>0.63849834348126422</v>
          </cell>
          <cell r="H16">
            <v>1.419418673485892</v>
          </cell>
          <cell r="I16">
            <v>0.82297140641566002</v>
          </cell>
        </row>
        <row r="17">
          <cell r="A17">
            <v>-2.6666919291460753</v>
          </cell>
          <cell r="B17">
            <v>-1.6663012868234337</v>
          </cell>
          <cell r="H17">
            <v>2.9789693099683982E-2</v>
          </cell>
          <cell r="I17">
            <v>0.4668062632405699</v>
          </cell>
        </row>
        <row r="18">
          <cell r="A18">
            <v>0.75802404443531546</v>
          </cell>
          <cell r="B18">
            <v>-0.17095293258017635</v>
          </cell>
          <cell r="H18">
            <v>-1.7828965909926382</v>
          </cell>
          <cell r="I18">
            <v>-1.4132406960309609</v>
          </cell>
        </row>
        <row r="19">
          <cell r="A19">
            <v>-0.51644644165286491</v>
          </cell>
          <cell r="B19">
            <v>-0.27492296202955036</v>
          </cell>
          <cell r="H19">
            <v>1.6862178654713558</v>
          </cell>
          <cell r="I19">
            <v>1.0888705192137236</v>
          </cell>
        </row>
        <row r="20">
          <cell r="A20">
            <v>2.4527663085735418</v>
          </cell>
          <cell r="B20">
            <v>1.6562819175038546</v>
          </cell>
          <cell r="H20">
            <v>-1.3043196776011445</v>
          </cell>
          <cell r="I20">
            <v>-0.9743107117655736</v>
          </cell>
        </row>
        <row r="21">
          <cell r="A21">
            <v>0.24429803861016286</v>
          </cell>
          <cell r="B21">
            <v>0.56721473798208799</v>
          </cell>
          <cell r="H21">
            <v>0.38413881487171075</v>
          </cell>
          <cell r="I21">
            <v>0.27734777485853063</v>
          </cell>
        </row>
        <row r="22">
          <cell r="A22">
            <v>0.11078294300454643</v>
          </cell>
          <cell r="B22">
            <v>-0.20393895382471353</v>
          </cell>
          <cell r="H22">
            <v>-0.43133694782908821</v>
          </cell>
          <cell r="I22">
            <v>0.15268461571122083</v>
          </cell>
        </row>
        <row r="23">
          <cell r="A23">
            <v>-0.87226500903552784</v>
          </cell>
          <cell r="B23">
            <v>-0.9512665547308784</v>
          </cell>
          <cell r="H23">
            <v>0.51799250431793276</v>
          </cell>
          <cell r="I23">
            <v>5.4428936402294625E-2</v>
          </cell>
        </row>
        <row r="24">
          <cell r="A24">
            <v>3.2029701842527629</v>
          </cell>
          <cell r="B24">
            <v>2.0955825258309213</v>
          </cell>
          <cell r="H24">
            <v>1.3795387565758861</v>
          </cell>
          <cell r="I24">
            <v>1.4873379363320574</v>
          </cell>
        </row>
        <row r="25">
          <cell r="A25">
            <v>1.7954656868805379</v>
          </cell>
          <cell r="B25">
            <v>1.2564597872983085</v>
          </cell>
          <cell r="H25">
            <v>1.7063420874028989</v>
          </cell>
          <cell r="I25">
            <v>0.80796633710292021</v>
          </cell>
        </row>
        <row r="26">
          <cell r="A26">
            <v>-8.8918358451504087E-2</v>
          </cell>
          <cell r="B26">
            <v>-0.18716793545990565</v>
          </cell>
          <cell r="H26">
            <v>3.0906661570808045</v>
          </cell>
          <cell r="I26">
            <v>1.7757349170399654</v>
          </cell>
        </row>
        <row r="27">
          <cell r="A27">
            <v>-0.52511800989186597</v>
          </cell>
          <cell r="B27">
            <v>-0.56670533020350089</v>
          </cell>
          <cell r="H27">
            <v>0.82002855393662311</v>
          </cell>
          <cell r="I27">
            <v>9.3811478775260859E-3</v>
          </cell>
        </row>
        <row r="28">
          <cell r="A28">
            <v>1.6773129501459965</v>
          </cell>
          <cell r="B28">
            <v>1.2697309939002135</v>
          </cell>
          <cell r="H28">
            <v>-0.27527162548182366</v>
          </cell>
          <cell r="I28">
            <v>-0.63845397719208918</v>
          </cell>
        </row>
        <row r="29">
          <cell r="A29">
            <v>-0.27864620762837605</v>
          </cell>
          <cell r="B29">
            <v>0.61589718725964504</v>
          </cell>
          <cell r="H29">
            <v>-0.15203269564488656</v>
          </cell>
          <cell r="I29">
            <v>0.38170673645929043</v>
          </cell>
        </row>
        <row r="30">
          <cell r="A30">
            <v>-2.6927460568588297</v>
          </cell>
          <cell r="B30">
            <v>-2.0094406315674576</v>
          </cell>
          <cell r="H30">
            <v>1.8963714484816965</v>
          </cell>
          <cell r="I30">
            <v>1.62107169814107</v>
          </cell>
        </row>
        <row r="31">
          <cell r="A31">
            <v>-0.68154620802124988</v>
          </cell>
          <cell r="B31">
            <v>-0.68421033700802836</v>
          </cell>
          <cell r="H31">
            <v>0.98076864711452671</v>
          </cell>
          <cell r="I31">
            <v>0.59911309265758583</v>
          </cell>
        </row>
        <row r="32">
          <cell r="A32">
            <v>1.5260996425104782</v>
          </cell>
          <cell r="B32">
            <v>0.82224963507571724</v>
          </cell>
          <cell r="H32">
            <v>-0.33526347899638537</v>
          </cell>
          <cell r="I32">
            <v>0.16712879232529659</v>
          </cell>
        </row>
        <row r="33">
          <cell r="A33">
            <v>-2.4084007678876622</v>
          </cell>
          <cell r="B33">
            <v>-1.4855438835378354</v>
          </cell>
          <cell r="H33">
            <v>1.3307181724200767</v>
          </cell>
          <cell r="I33">
            <v>0.45282247060131425</v>
          </cell>
        </row>
        <row r="34">
          <cell r="A34">
            <v>-2.2932880844786871</v>
          </cell>
          <cell r="B34">
            <v>-1.060522496726076</v>
          </cell>
          <cell r="H34">
            <v>2.613514899570307</v>
          </cell>
          <cell r="I34">
            <v>1.4388600854801838</v>
          </cell>
        </row>
        <row r="35">
          <cell r="A35">
            <v>-0.66482563124907823</v>
          </cell>
          <cell r="B35">
            <v>-0.29573870125402313</v>
          </cell>
          <cell r="H35">
            <v>1.3917768158327999</v>
          </cell>
          <cell r="I35">
            <v>0.61661814485996747</v>
          </cell>
        </row>
        <row r="36">
          <cell r="A36">
            <v>-1.4134607869494864</v>
          </cell>
          <cell r="B36">
            <v>-0.96915007767752326</v>
          </cell>
          <cell r="H36">
            <v>-1.0668582257456209</v>
          </cell>
          <cell r="I36">
            <v>-1.4391477661829382</v>
          </cell>
        </row>
        <row r="37">
          <cell r="A37">
            <v>0.25167183098641077</v>
          </cell>
          <cell r="B37">
            <v>0.58290723964790137</v>
          </cell>
          <cell r="H37">
            <v>1.0986794527122434</v>
          </cell>
          <cell r="I37">
            <v>0.57988388531583901</v>
          </cell>
        </row>
        <row r="38">
          <cell r="A38">
            <v>-0.80987951272223624</v>
          </cell>
          <cell r="B38">
            <v>-0.79550301046985994</v>
          </cell>
          <cell r="H38">
            <v>3.4171613277813283E-2</v>
          </cell>
          <cell r="I38">
            <v>0.88677798073826763</v>
          </cell>
        </row>
        <row r="39">
          <cell r="A39">
            <v>-1.6839881323966601</v>
          </cell>
          <cell r="B39">
            <v>-0.48199433776342682</v>
          </cell>
          <cell r="H39">
            <v>1.4474992218192584</v>
          </cell>
          <cell r="I39">
            <v>1.0599357874223494</v>
          </cell>
        </row>
        <row r="40">
          <cell r="A40">
            <v>0.56107349184444189</v>
          </cell>
          <cell r="B40">
            <v>0.11896481521931856</v>
          </cell>
          <cell r="H40">
            <v>0.46153481297754251</v>
          </cell>
          <cell r="I40">
            <v>0.27453823949579825</v>
          </cell>
        </row>
        <row r="41">
          <cell r="A41">
            <v>-0.75020148470534709</v>
          </cell>
          <cell r="B41">
            <v>-0.80612390148978508</v>
          </cell>
          <cell r="H41">
            <v>-2.0029981029973297E-2</v>
          </cell>
          <cell r="I41">
            <v>-0.14636073524843793</v>
          </cell>
        </row>
        <row r="42">
          <cell r="A42">
            <v>-1.2613917115234674</v>
          </cell>
          <cell r="B42">
            <v>-0.83376456744486882</v>
          </cell>
          <cell r="H42">
            <v>2.9253237946026189</v>
          </cell>
          <cell r="I42">
            <v>1.6461059011848076</v>
          </cell>
        </row>
        <row r="43">
          <cell r="A43">
            <v>2.8835549379051195E-2</v>
          </cell>
          <cell r="B43">
            <v>-4.2762730277866659E-2</v>
          </cell>
          <cell r="H43">
            <v>1.30082040504559</v>
          </cell>
          <cell r="I43">
            <v>1.1308092761316317</v>
          </cell>
        </row>
        <row r="44">
          <cell r="A44">
            <v>1.2339036720555634</v>
          </cell>
          <cell r="B44">
            <v>0.68454024447255768</v>
          </cell>
          <cell r="H44">
            <v>-0.40272351152384622</v>
          </cell>
          <cell r="I44">
            <v>2.4104302235143926E-2</v>
          </cell>
        </row>
        <row r="45">
          <cell r="A45">
            <v>-1.7846432154081999</v>
          </cell>
          <cell r="B45">
            <v>-1.2924756004689348</v>
          </cell>
          <cell r="H45">
            <v>1.1986391372055754</v>
          </cell>
          <cell r="I45">
            <v>1.4654025174634815</v>
          </cell>
        </row>
        <row r="46">
          <cell r="A46">
            <v>2.2743814988033235</v>
          </cell>
          <cell r="B46">
            <v>0.95219984741917552</v>
          </cell>
          <cell r="H46">
            <v>-0.1340489604619286</v>
          </cell>
          <cell r="I46">
            <v>-0.12569703066956955</v>
          </cell>
        </row>
        <row r="47">
          <cell r="A47">
            <v>0.12347247715058216</v>
          </cell>
          <cell r="B47">
            <v>3.7423493469186622E-2</v>
          </cell>
          <cell r="H47">
            <v>-0.83861700519416416</v>
          </cell>
          <cell r="I47">
            <v>-8.2552468613566909E-2</v>
          </cell>
        </row>
        <row r="48">
          <cell r="A48">
            <v>0.112259432675665</v>
          </cell>
          <cell r="B48">
            <v>0.10547888858558173</v>
          </cell>
          <cell r="H48">
            <v>-0.72203574530554337</v>
          </cell>
          <cell r="I48">
            <v>0.14816143415691152</v>
          </cell>
        </row>
        <row r="49">
          <cell r="A49">
            <v>8.4027796140751648E-2</v>
          </cell>
          <cell r="B49">
            <v>0.44158545726362974</v>
          </cell>
          <cell r="H49">
            <v>-0.57460694233137066</v>
          </cell>
          <cell r="I49">
            <v>-0.10330725645117839</v>
          </cell>
        </row>
        <row r="50">
          <cell r="A50">
            <v>-0.98826860769723546</v>
          </cell>
          <cell r="B50">
            <v>-0.77576695958263431</v>
          </cell>
          <cell r="H50">
            <v>1.1172642120207426</v>
          </cell>
          <cell r="I50">
            <v>0.40260988695993544</v>
          </cell>
        </row>
        <row r="51">
          <cell r="A51">
            <v>2.2680202762530275</v>
          </cell>
          <cell r="B51">
            <v>1.4267546954265471</v>
          </cell>
          <cell r="H51">
            <v>5.1356018245927983E-2</v>
          </cell>
          <cell r="I51">
            <v>0.31011238792511137</v>
          </cell>
        </row>
        <row r="52">
          <cell r="A52">
            <v>-2.4909532850673219</v>
          </cell>
          <cell r="B52">
            <v>-1.5717296249277652</v>
          </cell>
          <cell r="H52">
            <v>1.1906326086826584</v>
          </cell>
          <cell r="I52">
            <v>1.0008843730411043</v>
          </cell>
        </row>
        <row r="53">
          <cell r="A53">
            <v>1.6903405250155141</v>
          </cell>
          <cell r="B53">
            <v>1.0206649871371836</v>
          </cell>
          <cell r="H53">
            <v>0.31628584607075455</v>
          </cell>
          <cell r="I53">
            <v>-0.43626477611595799</v>
          </cell>
        </row>
        <row r="54">
          <cell r="A54">
            <v>-0.18871325592974075</v>
          </cell>
          <cell r="B54">
            <v>-0.44015116654835817</v>
          </cell>
          <cell r="H54">
            <v>-2.9065892583883396E-2</v>
          </cell>
          <cell r="I54">
            <v>-0.20425788121434976</v>
          </cell>
        </row>
        <row r="55">
          <cell r="A55">
            <v>-0.55902169290101456</v>
          </cell>
          <cell r="B55">
            <v>-0.13508112659770249</v>
          </cell>
          <cell r="H55">
            <v>1.2592801187372129</v>
          </cell>
          <cell r="I55">
            <v>0.71589227160263258</v>
          </cell>
        </row>
        <row r="56">
          <cell r="A56">
            <v>-0.35759128257269324</v>
          </cell>
          <cell r="B56">
            <v>-0.81563796218999118</v>
          </cell>
          <cell r="H56">
            <v>-0.87571925575927634</v>
          </cell>
          <cell r="I56">
            <v>-0.92892356752505201</v>
          </cell>
        </row>
        <row r="57">
          <cell r="A57">
            <v>-1.869170040986724</v>
          </cell>
          <cell r="B57">
            <v>-1.5359976268491045</v>
          </cell>
          <cell r="H57">
            <v>0.1065976864652349</v>
          </cell>
          <cell r="I57">
            <v>8.0456949870314057E-2</v>
          </cell>
        </row>
        <row r="58">
          <cell r="A58">
            <v>0.85479556247119148</v>
          </cell>
          <cell r="B58">
            <v>0.62570568885397537</v>
          </cell>
          <cell r="H58">
            <v>1.3861091023768168</v>
          </cell>
          <cell r="I58">
            <v>0.7787238895594244</v>
          </cell>
        </row>
        <row r="59">
          <cell r="A59">
            <v>-1.1694230011304345</v>
          </cell>
          <cell r="B59">
            <v>-0.99295597440727701</v>
          </cell>
          <cell r="H59">
            <v>-0.66859627896949381</v>
          </cell>
          <cell r="I59">
            <v>-0.12561795138919896</v>
          </cell>
        </row>
        <row r="60">
          <cell r="A60">
            <v>7.8405240186056283E-2</v>
          </cell>
          <cell r="B60">
            <v>-1.6876988457364121E-2</v>
          </cell>
          <cell r="H60">
            <v>-1.2378763517728024</v>
          </cell>
          <cell r="I60">
            <v>-0.74171018064848038</v>
          </cell>
        </row>
        <row r="61">
          <cell r="A61">
            <v>-1.2440088570369552</v>
          </cell>
          <cell r="B61">
            <v>-1.0825311580408521</v>
          </cell>
          <cell r="H61">
            <v>2.7022596388718014</v>
          </cell>
          <cell r="I61">
            <v>1.9370594043839433</v>
          </cell>
        </row>
        <row r="62">
          <cell r="A62">
            <v>1.6880155883278078</v>
          </cell>
          <cell r="B62">
            <v>1.1071481072786382</v>
          </cell>
          <cell r="H62">
            <v>1.4302588306583577</v>
          </cell>
          <cell r="I62">
            <v>1.2039503552513078</v>
          </cell>
        </row>
        <row r="63">
          <cell r="A63">
            <v>-0.81140340958315349</v>
          </cell>
          <cell r="B63">
            <v>-0.52544391175154548</v>
          </cell>
          <cell r="H63">
            <v>0.26166623418300516</v>
          </cell>
          <cell r="I63">
            <v>-0.34760643365784727</v>
          </cell>
        </row>
        <row r="64">
          <cell r="A64">
            <v>1.4441216672806283</v>
          </cell>
          <cell r="B64">
            <v>1.4884152250268614</v>
          </cell>
          <cell r="H64">
            <v>0.46874226512825962</v>
          </cell>
          <cell r="I64">
            <v>0.35551846687402561</v>
          </cell>
        </row>
        <row r="65">
          <cell r="A65">
            <v>-1.924645410691457</v>
          </cell>
          <cell r="B65">
            <v>-1.7219135710392568</v>
          </cell>
          <cell r="H65">
            <v>-2.8913152150151323E-2</v>
          </cell>
          <cell r="I65">
            <v>2.8544679672360483E-2</v>
          </cell>
        </row>
        <row r="66">
          <cell r="A66">
            <v>1.7678007171937442</v>
          </cell>
          <cell r="B66">
            <v>0.88866097540671563</v>
          </cell>
          <cell r="H66">
            <v>3.3401614818021966E-2</v>
          </cell>
          <cell r="I66">
            <v>0.35329650487557174</v>
          </cell>
        </row>
        <row r="67">
          <cell r="A67">
            <v>0.52470546780836269</v>
          </cell>
          <cell r="B67">
            <v>0.32096532061707217</v>
          </cell>
          <cell r="H67">
            <v>-0.45760292264463265</v>
          </cell>
          <cell r="I67">
            <v>0.35906975459486812</v>
          </cell>
        </row>
        <row r="68">
          <cell r="A68">
            <v>1.7496040951935852</v>
          </cell>
          <cell r="B68">
            <v>1.5019125599870726</v>
          </cell>
          <cell r="H68">
            <v>2.9338905616678925</v>
          </cell>
          <cell r="I68">
            <v>1.7556041651495169</v>
          </cell>
        </row>
        <row r="69">
          <cell r="A69">
            <v>-2.229954643263464</v>
          </cell>
          <cell r="B69">
            <v>-1.286763967345069</v>
          </cell>
          <cell r="H69">
            <v>1.9402572266007383</v>
          </cell>
          <cell r="I69">
            <v>1.68168326325365</v>
          </cell>
        </row>
        <row r="70">
          <cell r="A70">
            <v>-1.1088568507129866</v>
          </cell>
          <cell r="B70">
            <v>-0.42730615427781365</v>
          </cell>
          <cell r="H70">
            <v>-0.47143597762918826</v>
          </cell>
          <cell r="I70">
            <v>-0.3283127496513355</v>
          </cell>
        </row>
        <row r="71">
          <cell r="A71">
            <v>0.1057445594252464</v>
          </cell>
          <cell r="B71">
            <v>0.21272321908750139</v>
          </cell>
          <cell r="H71">
            <v>0.6303795002481436</v>
          </cell>
          <cell r="I71">
            <v>0.99135274631956172</v>
          </cell>
        </row>
        <row r="72">
          <cell r="A72">
            <v>-0.46025513151419001</v>
          </cell>
          <cell r="B72">
            <v>-0.46770779347943359</v>
          </cell>
          <cell r="H72">
            <v>1.3964542824771395</v>
          </cell>
          <cell r="I72">
            <v>1.3616364644034935</v>
          </cell>
        </row>
        <row r="73">
          <cell r="A73">
            <v>-0.49797301534109972</v>
          </cell>
          <cell r="B73">
            <v>-6.8610076337362713E-2</v>
          </cell>
          <cell r="H73">
            <v>0.6049505711823473</v>
          </cell>
          <cell r="I73">
            <v>0.60471074191406005</v>
          </cell>
        </row>
        <row r="74">
          <cell r="A74">
            <v>0.79079386453383804</v>
          </cell>
          <cell r="B74">
            <v>0.46268320051925355</v>
          </cell>
          <cell r="H74">
            <v>-0.84750855931225888</v>
          </cell>
          <cell r="I74">
            <v>-0.8014838603915394</v>
          </cell>
        </row>
        <row r="75">
          <cell r="A75">
            <v>2.3837571827593971</v>
          </cell>
          <cell r="B75">
            <v>2.0486350330781202</v>
          </cell>
          <cell r="H75">
            <v>-1.8385670159332275</v>
          </cell>
          <cell r="I75">
            <v>-1.1873201904974622</v>
          </cell>
        </row>
        <row r="76">
          <cell r="A76">
            <v>-6.1619822322702696E-2</v>
          </cell>
          <cell r="B76">
            <v>0.38090069634141838</v>
          </cell>
          <cell r="H76">
            <v>-0.76905907900792703</v>
          </cell>
          <cell r="I76">
            <v>-0.54188557415763561</v>
          </cell>
        </row>
        <row r="77">
          <cell r="A77">
            <v>-0.11516160527487042</v>
          </cell>
          <cell r="B77">
            <v>0.76865762821544725</v>
          </cell>
          <cell r="H77">
            <v>1.0400070725569726</v>
          </cell>
          <cell r="I77">
            <v>0.79198216622484874</v>
          </cell>
        </row>
        <row r="78">
          <cell r="A78">
            <v>-0.61259110776836112</v>
          </cell>
          <cell r="B78">
            <v>7.5239851999726326E-2</v>
          </cell>
          <cell r="H78">
            <v>-1.408301038242014</v>
          </cell>
          <cell r="I78">
            <v>-0.37539089291696626</v>
          </cell>
        </row>
        <row r="79">
          <cell r="A79">
            <v>-0.51982936369443467</v>
          </cell>
          <cell r="B79">
            <v>0.2873415311558859</v>
          </cell>
          <cell r="H79">
            <v>0.85851120250182</v>
          </cell>
          <cell r="I79">
            <v>0.50328317335005912</v>
          </cell>
        </row>
        <row r="80">
          <cell r="A80">
            <v>-0.64216244548703705</v>
          </cell>
          <cell r="B80">
            <v>-0.25971884146136426</v>
          </cell>
          <cell r="H80">
            <v>0.71283594404670814</v>
          </cell>
          <cell r="I80">
            <v>0.47977093070809484</v>
          </cell>
        </row>
        <row r="81">
          <cell r="A81">
            <v>-0.44062232880286439</v>
          </cell>
          <cell r="B81">
            <v>-0.56810047935882557</v>
          </cell>
          <cell r="H81">
            <v>-1.2837539089252858</v>
          </cell>
          <cell r="I81">
            <v>-0.78256944633771197</v>
          </cell>
        </row>
        <row r="82">
          <cell r="A82">
            <v>0.18434868840332719</v>
          </cell>
          <cell r="B82">
            <v>-0.49623161051711384</v>
          </cell>
          <cell r="H82">
            <v>-0.6609391690636055</v>
          </cell>
          <cell r="I82">
            <v>0.20220326512870096</v>
          </cell>
        </row>
        <row r="83">
          <cell r="A83">
            <v>0.85441186067113795</v>
          </cell>
          <cell r="B83">
            <v>0.61526325238629709</v>
          </cell>
          <cell r="H83">
            <v>-1.8287689323866965</v>
          </cell>
          <cell r="I83">
            <v>-1.1475801107158479</v>
          </cell>
        </row>
        <row r="84">
          <cell r="A84">
            <v>1.1941045547346256</v>
          </cell>
          <cell r="B84">
            <v>0.33359391673300742</v>
          </cell>
          <cell r="H84">
            <v>-0.55493143222884767</v>
          </cell>
          <cell r="I84">
            <v>-0.63884827696501689</v>
          </cell>
        </row>
        <row r="85">
          <cell r="A85">
            <v>0.44088673459422517</v>
          </cell>
          <cell r="B85">
            <v>-0.53406261341998607</v>
          </cell>
          <cell r="H85">
            <v>-0.37342470748967821</v>
          </cell>
          <cell r="I85">
            <v>-0.30665464824730804</v>
          </cell>
        </row>
        <row r="86">
          <cell r="A86">
            <v>0.42013512140952913</v>
          </cell>
          <cell r="B86">
            <v>0.53058240297186043</v>
          </cell>
          <cell r="H86">
            <v>3.1643740124427269</v>
          </cell>
          <cell r="I86">
            <v>2.0486909035933465</v>
          </cell>
        </row>
        <row r="87">
          <cell r="A87">
            <v>1.0772121615364401</v>
          </cell>
          <cell r="B87">
            <v>0.59723323487260671</v>
          </cell>
          <cell r="H87">
            <v>-0.71669308985252322</v>
          </cell>
          <cell r="I87">
            <v>-0.8899278437205782</v>
          </cell>
        </row>
        <row r="88">
          <cell r="A88">
            <v>-1.2766778685389948</v>
          </cell>
          <cell r="B88">
            <v>-1.3817490113927084</v>
          </cell>
          <cell r="H88">
            <v>1.1247726379573273</v>
          </cell>
          <cell r="I88">
            <v>0.95092265585907076</v>
          </cell>
        </row>
        <row r="89">
          <cell r="A89">
            <v>1.5310706995687815</v>
          </cell>
          <cell r="B89">
            <v>0.91260983953178865</v>
          </cell>
          <cell r="H89">
            <v>1.6742240565354907</v>
          </cell>
          <cell r="I89">
            <v>0.69197156038789576</v>
          </cell>
        </row>
        <row r="90">
          <cell r="A90">
            <v>0.29226752310206117</v>
          </cell>
          <cell r="B90">
            <v>-0.3007680414706298</v>
          </cell>
          <cell r="H90">
            <v>1.0777944938965582</v>
          </cell>
          <cell r="I90">
            <v>0.82941342921690642</v>
          </cell>
        </row>
        <row r="91">
          <cell r="A91">
            <v>0.90896657484088583</v>
          </cell>
          <cell r="B91">
            <v>0.68673607259301539</v>
          </cell>
          <cell r="H91">
            <v>2.5751424257829942</v>
          </cell>
          <cell r="I91">
            <v>1.5444752233493526</v>
          </cell>
        </row>
        <row r="92">
          <cell r="A92">
            <v>-1.0702409071262315</v>
          </cell>
          <cell r="B92">
            <v>-2.3499354382564674E-2</v>
          </cell>
          <cell r="H92">
            <v>-1.4487176565010493</v>
          </cell>
          <cell r="I92">
            <v>-1.2316853377433281</v>
          </cell>
        </row>
        <row r="93">
          <cell r="A93">
            <v>2.1909769815740332</v>
          </cell>
          <cell r="B93">
            <v>1.0190717407581322</v>
          </cell>
          <cell r="H93">
            <v>-2.123859959531083</v>
          </cell>
          <cell r="I93">
            <v>-1.6149943470316566</v>
          </cell>
        </row>
        <row r="94">
          <cell r="A94">
            <v>-1.0671857720477953</v>
          </cell>
          <cell r="B94">
            <v>-0.63945406186333087</v>
          </cell>
          <cell r="H94">
            <v>-0.64939646275498952</v>
          </cell>
          <cell r="I94">
            <v>-0.23484103092494679</v>
          </cell>
        </row>
        <row r="95">
          <cell r="A95">
            <v>0.69268583809200068</v>
          </cell>
          <cell r="B95">
            <v>0.61323985376319445</v>
          </cell>
          <cell r="H95">
            <v>-1.0157473796284258</v>
          </cell>
          <cell r="I95">
            <v>-0.16761961294212235</v>
          </cell>
        </row>
        <row r="96">
          <cell r="A96">
            <v>8.8939531741107275E-2</v>
          </cell>
          <cell r="B96">
            <v>0.45247538655323688</v>
          </cell>
          <cell r="H96">
            <v>-0.3076334901341175</v>
          </cell>
          <cell r="I96">
            <v>-0.43548799688097017</v>
          </cell>
        </row>
        <row r="97">
          <cell r="A97">
            <v>-1.4934373194721182</v>
          </cell>
          <cell r="B97">
            <v>-0.73570554204137306</v>
          </cell>
          <cell r="H97">
            <v>1.6075320324675562</v>
          </cell>
          <cell r="I97">
            <v>1.3596591461324596</v>
          </cell>
        </row>
        <row r="98">
          <cell r="A98">
            <v>5.6997446649123949E-2</v>
          </cell>
          <cell r="B98">
            <v>-0.31218788925567242</v>
          </cell>
          <cell r="H98">
            <v>-0.37995802922195115</v>
          </cell>
          <cell r="I98">
            <v>-0.53181028430292243</v>
          </cell>
        </row>
        <row r="99">
          <cell r="A99">
            <v>-3.4970108738699712E-2</v>
          </cell>
          <cell r="B99">
            <v>0.47475782311753179</v>
          </cell>
          <cell r="H99">
            <v>0.8759109112489516</v>
          </cell>
          <cell r="I99">
            <v>0.77502906354070678</v>
          </cell>
        </row>
        <row r="100">
          <cell r="A100">
            <v>2.8142412610435099</v>
          </cell>
          <cell r="B100">
            <v>2.4223461931325696</v>
          </cell>
          <cell r="H100">
            <v>5.5999147717547063E-2</v>
          </cell>
          <cell r="I100">
            <v>0.58802695342784883</v>
          </cell>
        </row>
        <row r="101">
          <cell r="A101">
            <v>0.34609229824581378</v>
          </cell>
          <cell r="B101">
            <v>0.14637811157600633</v>
          </cell>
          <cell r="H101">
            <v>-1.1034549956563635</v>
          </cell>
          <cell r="I101">
            <v>-0.92172678466774038</v>
          </cell>
        </row>
        <row r="102">
          <cell r="H102">
            <v>-1.4713325092767982</v>
          </cell>
          <cell r="I102">
            <v>-1.0187438651395817</v>
          </cell>
        </row>
        <row r="103">
          <cell r="H103">
            <v>0.48213138724758808</v>
          </cell>
          <cell r="I103">
            <v>0.65822862986702058</v>
          </cell>
        </row>
        <row r="104">
          <cell r="H104">
            <v>1.4868445151871987</v>
          </cell>
          <cell r="I104">
            <v>0.99538204351264814</v>
          </cell>
        </row>
        <row r="105">
          <cell r="H105">
            <v>0.30778823320659665</v>
          </cell>
          <cell r="I105">
            <v>0.19182773178921758</v>
          </cell>
        </row>
        <row r="106">
          <cell r="H106">
            <v>-5.4862757047079387E-2</v>
          </cell>
          <cell r="I106">
            <v>1.826220441143777E-2</v>
          </cell>
        </row>
        <row r="107">
          <cell r="H107">
            <v>-2.4991846846931245</v>
          </cell>
          <cell r="I107">
            <v>-1.6211163134341606</v>
          </cell>
        </row>
        <row r="108">
          <cell r="H108">
            <v>0.25244945210696257</v>
          </cell>
          <cell r="I108">
            <v>-0.28823104350558121</v>
          </cell>
        </row>
        <row r="109">
          <cell r="H109">
            <v>-2.08017827397313</v>
          </cell>
          <cell r="I109">
            <v>-0.87883799855785827</v>
          </cell>
        </row>
        <row r="110">
          <cell r="H110">
            <v>-0.42762777628124016</v>
          </cell>
          <cell r="I110">
            <v>-0.60821637710781862</v>
          </cell>
        </row>
        <row r="111">
          <cell r="H111">
            <v>0.33406360116512018</v>
          </cell>
          <cell r="I111">
            <v>0.36996477847302389</v>
          </cell>
        </row>
        <row r="112">
          <cell r="H112">
            <v>-0.48948546784597646</v>
          </cell>
          <cell r="I112">
            <v>-0.74696824127210659</v>
          </cell>
        </row>
        <row r="113">
          <cell r="H113">
            <v>2.2738911215306343</v>
          </cell>
          <cell r="I113">
            <v>1.3042545480449506</v>
          </cell>
        </row>
        <row r="114">
          <cell r="H114">
            <v>0.67291869913149172</v>
          </cell>
          <cell r="I114">
            <v>0.14137240430566489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1"/>
      <sheetName val="Ex2"/>
      <sheetName val="Ex3"/>
      <sheetName val="Ex5"/>
      <sheetName val="Ex6"/>
      <sheetName val="Ex7"/>
      <sheetName val="Ex8"/>
      <sheetName val="Ex9"/>
      <sheetName val="Ex10"/>
      <sheetName val="Ex11"/>
      <sheetName val="Ex13"/>
      <sheetName val="Ex12"/>
      <sheetName val="Ex14"/>
      <sheetName val="Ex15a"/>
      <sheetName val="Ex15b"/>
      <sheetName val="Ex16"/>
      <sheetName val="Ex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G9">
            <v>1.025269648294802</v>
          </cell>
          <cell r="I9">
            <v>-1.1837123561092822</v>
          </cell>
          <cell r="J9">
            <v>0.12586198988505898</v>
          </cell>
          <cell r="K9">
            <v>2.4955649500254088E-2</v>
          </cell>
          <cell r="L9">
            <v>-2.0725692907027615</v>
          </cell>
        </row>
        <row r="10">
          <cell r="G10">
            <v>2.3156052228212642</v>
          </cell>
          <cell r="I10">
            <v>-5.6316317022151882E-2</v>
          </cell>
          <cell r="J10">
            <v>0.64921625133421856</v>
          </cell>
          <cell r="K10">
            <v>0.83967108871389151</v>
          </cell>
          <cell r="L10">
            <v>-0.43198941079269715</v>
          </cell>
        </row>
        <row r="11">
          <cell r="G11">
            <v>5.1984255250753009</v>
          </cell>
          <cell r="I11">
            <v>1.7692851078409648</v>
          </cell>
          <cell r="J11">
            <v>3.2590950403510699</v>
          </cell>
          <cell r="K11">
            <v>1.6483557960997954</v>
          </cell>
          <cell r="L11">
            <v>1.1814495618576624</v>
          </cell>
        </row>
        <row r="12">
          <cell r="G12">
            <v>1.6048435916232306</v>
          </cell>
          <cell r="I12">
            <v>-0.53043785845923541</v>
          </cell>
          <cell r="J12">
            <v>0.35368540509036628</v>
          </cell>
          <cell r="K12">
            <v>0.47302630113131405</v>
          </cell>
          <cell r="L12">
            <v>-1.0393474471494433</v>
          </cell>
          <cell r="S12" t="str">
            <v>fit:</v>
          </cell>
        </row>
        <row r="13">
          <cell r="G13">
            <v>0.95123053199050345</v>
          </cell>
          <cell r="I13">
            <v>-1.263006548446578</v>
          </cell>
          <cell r="J13">
            <v>0.10902657542119638</v>
          </cell>
          <cell r="K13">
            <v>-4.9998835728672593E-2</v>
          </cell>
          <cell r="L13">
            <v>-2.2161636152664781</v>
          </cell>
          <cell r="S13">
            <v>15.527307928580704</v>
          </cell>
          <cell r="T13">
            <v>6</v>
          </cell>
        </row>
        <row r="14">
          <cell r="G14">
            <v>1.3049284641343444</v>
          </cell>
          <cell r="I14">
            <v>-0.79580101002689541</v>
          </cell>
          <cell r="J14">
            <v>0.23962087524171707</v>
          </cell>
          <cell r="K14">
            <v>0.26614822251687181</v>
          </cell>
          <cell r="L14">
            <v>-1.4286972911532461</v>
          </cell>
          <cell r="S14">
            <v>0</v>
          </cell>
          <cell r="T14">
            <v>0</v>
          </cell>
        </row>
        <row r="15">
          <cell r="G15">
            <v>0.77304054731423721</v>
          </cell>
          <cell r="I15">
            <v>-1.5684915216655271</v>
          </cell>
          <cell r="J15">
            <v>6.0156916836205249E-2</v>
          </cell>
          <cell r="K15">
            <v>-0.25742377728885452</v>
          </cell>
          <cell r="L15">
            <v>-2.810798850052032</v>
          </cell>
        </row>
        <row r="16">
          <cell r="G16">
            <v>4.4042025924182218</v>
          </cell>
          <cell r="I16">
            <v>1.2357086898512506</v>
          </cell>
          <cell r="J16">
            <v>2.2230031086642956</v>
          </cell>
          <cell r="K16">
            <v>1.4825592197138726</v>
          </cell>
          <cell r="L16">
            <v>0.79885903339057152</v>
          </cell>
        </row>
        <row r="17">
          <cell r="G17">
            <v>1.7847284748021248</v>
          </cell>
          <cell r="I17">
            <v>-0.44587350369822754</v>
          </cell>
          <cell r="J17">
            <v>0.39726528579439152</v>
          </cell>
          <cell r="K17">
            <v>0.5792662887041562</v>
          </cell>
          <cell r="L17">
            <v>-0.92315099527630529</v>
          </cell>
        </row>
        <row r="18">
          <cell r="G18">
            <v>1.9830357064551007</v>
          </cell>
          <cell r="I18">
            <v>-0.2592929978290815</v>
          </cell>
          <cell r="J18">
            <v>0.50700724110722395</v>
          </cell>
          <cell r="K18">
            <v>0.68462885565648612</v>
          </cell>
          <cell r="L18">
            <v>-0.6792299932301753</v>
          </cell>
        </row>
        <row r="19">
          <cell r="G19">
            <v>2.8476551514058279</v>
          </cell>
          <cell r="I19">
            <v>0.27225085458216447</v>
          </cell>
          <cell r="J19">
            <v>0.93467221378735221</v>
          </cell>
          <cell r="K19">
            <v>1.0464959017401214</v>
          </cell>
          <cell r="L19">
            <v>-6.7559384648164494E-2</v>
          </cell>
        </row>
        <row r="20">
          <cell r="G20">
            <v>4.5496553745470383</v>
          </cell>
          <cell r="I20">
            <v>1.4512631910577387</v>
          </cell>
          <cell r="J20">
            <v>2.6124678754260175</v>
          </cell>
          <cell r="K20">
            <v>1.5150514882365058</v>
          </cell>
          <cell r="L20">
            <v>0.9602953207276782</v>
          </cell>
        </row>
        <row r="21">
          <cell r="G21">
            <v>4.3283750743190659</v>
          </cell>
          <cell r="I21">
            <v>1.1112353339257335</v>
          </cell>
          <cell r="J21">
            <v>2.0156518038045048</v>
          </cell>
          <cell r="K21">
            <v>1.4651922000625741</v>
          </cell>
          <cell r="L21">
            <v>0.70094261892511978</v>
          </cell>
        </row>
        <row r="22">
          <cell r="G22">
            <v>2.0093080915115573</v>
          </cell>
          <cell r="I22">
            <v>-0.22067011655872468</v>
          </cell>
          <cell r="J22">
            <v>0.53217635494447868</v>
          </cell>
          <cell r="K22">
            <v>0.69779042973035055</v>
          </cell>
          <cell r="L22">
            <v>-0.63078035031603541</v>
          </cell>
        </row>
        <row r="23">
          <cell r="G23">
            <v>1.4493295149668612</v>
          </cell>
          <cell r="I23">
            <v>-0.61898211112271218</v>
          </cell>
          <cell r="J23">
            <v>0.31192568406177373</v>
          </cell>
          <cell r="K23">
            <v>0.37110104601989979</v>
          </cell>
          <cell r="L23">
            <v>-1.1649903116546003</v>
          </cell>
        </row>
        <row r="24">
          <cell r="G24">
            <v>1.3138456839110271</v>
          </cell>
          <cell r="I24">
            <v>-0.76191994645949512</v>
          </cell>
          <cell r="J24">
            <v>0.25238429037075716</v>
          </cell>
          <cell r="K24">
            <v>0.27295847321986244</v>
          </cell>
          <cell r="L24">
            <v>-1.3768023912554699</v>
          </cell>
        </row>
        <row r="25">
          <cell r="G25">
            <v>0.66974017390670693</v>
          </cell>
          <cell r="I25">
            <v>-1.7692851078409655</v>
          </cell>
          <cell r="J25">
            <v>3.9180793790388989E-2</v>
          </cell>
          <cell r="K25">
            <v>-0.40086544195028861</v>
          </cell>
          <cell r="L25">
            <v>-3.2395686065793727</v>
          </cell>
        </row>
        <row r="26">
          <cell r="G26">
            <v>3.4884738633464458</v>
          </cell>
          <cell r="I26">
            <v>0.63420337728935972</v>
          </cell>
          <cell r="J26">
            <v>1.3356999136633927</v>
          </cell>
          <cell r="K26">
            <v>1.2494643521364504</v>
          </cell>
          <cell r="L26">
            <v>0.28945543436319704</v>
          </cell>
        </row>
        <row r="27">
          <cell r="G27">
            <v>0.44900443323111017</v>
          </cell>
          <cell r="I27">
            <v>-2.21229761517945</v>
          </cell>
          <cell r="J27">
            <v>1.3564639034138473E-2</v>
          </cell>
          <cell r="K27">
            <v>-0.80072251772267922</v>
          </cell>
          <cell r="L27">
            <v>-4.3002889433146096</v>
          </cell>
        </row>
        <row r="28">
          <cell r="G28">
            <v>2.7548661630776601</v>
          </cell>
          <cell r="I28">
            <v>0.15699409614643048</v>
          </cell>
          <cell r="J28">
            <v>0.82639346983257245</v>
          </cell>
          <cell r="K28">
            <v>1.0133688617797161</v>
          </cell>
          <cell r="L28">
            <v>-0.19068426315302506</v>
          </cell>
          <cell r="S28" t="str">
            <v>fit:</v>
          </cell>
        </row>
        <row r="29">
          <cell r="G29">
            <v>3.6394236959031581</v>
          </cell>
          <cell r="I29">
            <v>0.69664027541452611</v>
          </cell>
          <cell r="J29">
            <v>1.4146363391221655</v>
          </cell>
          <cell r="K29">
            <v>1.2918253438125455</v>
          </cell>
          <cell r="L29">
            <v>0.34687249391002717</v>
          </cell>
          <cell r="S29">
            <v>6.7499427370731375</v>
          </cell>
          <cell r="T29">
            <v>3</v>
          </cell>
        </row>
        <row r="30">
          <cell r="G30">
            <v>3.7717277928263706</v>
          </cell>
          <cell r="I30">
            <v>0.79580101002689552</v>
          </cell>
          <cell r="J30">
            <v>1.5461164489761303</v>
          </cell>
          <cell r="K30">
            <v>1.3275331969567767</v>
          </cell>
          <cell r="L30">
            <v>0.43574627008160915</v>
          </cell>
          <cell r="S30">
            <v>-1.5741734275462353</v>
          </cell>
          <cell r="T30">
            <v>-3</v>
          </cell>
        </row>
        <row r="31">
          <cell r="G31">
            <v>1.190773372860517</v>
          </cell>
          <cell r="I31">
            <v>-0.94177590213267803</v>
          </cell>
          <cell r="J31">
            <v>0.19013644477819247</v>
          </cell>
          <cell r="K31">
            <v>0.17460298919442852</v>
          </cell>
          <cell r="L31">
            <v>-1.6600133341423726</v>
          </cell>
        </row>
        <row r="32">
          <cell r="G32">
            <v>1.2016879987186186</v>
          </cell>
          <cell r="I32">
            <v>-0.90348703701582589</v>
          </cell>
          <cell r="J32">
            <v>0.20227988483362053</v>
          </cell>
          <cell r="K32">
            <v>0.18372723396556581</v>
          </cell>
          <cell r="L32">
            <v>-1.5981029721119222</v>
          </cell>
        </row>
        <row r="33">
          <cell r="G33">
            <v>2.1852618579399445</v>
          </cell>
          <cell r="I33">
            <v>-0.13171517670012142</v>
          </cell>
          <cell r="J33">
            <v>0.5934915294961185</v>
          </cell>
          <cell r="K33">
            <v>0.78173566481767631</v>
          </cell>
          <cell r="L33">
            <v>-0.52173233715537659</v>
          </cell>
        </row>
        <row r="34">
          <cell r="G34">
            <v>1.8352629136202971</v>
          </cell>
          <cell r="I34">
            <v>-0.39125496660919462</v>
          </cell>
          <cell r="J34">
            <v>0.42741074858053352</v>
          </cell>
          <cell r="K34">
            <v>0.60718774842061274</v>
          </cell>
          <cell r="L34">
            <v>-0.85000978765212243</v>
          </cell>
        </row>
        <row r="35">
          <cell r="G35">
            <v>0.74726572170483441</v>
          </cell>
          <cell r="I35">
            <v>-1.6128070814723279</v>
          </cell>
          <cell r="J35">
            <v>5.4871492269741237E-2</v>
          </cell>
          <cell r="K35">
            <v>-0.29133443862177133</v>
          </cell>
          <cell r="L35">
            <v>-2.9027613318214156</v>
          </cell>
        </row>
        <row r="36">
          <cell r="G36">
            <v>4.2519654073388518</v>
          </cell>
          <cell r="I36">
            <v>1.0659922490614977</v>
          </cell>
          <cell r="J36">
            <v>1.9434182464451339</v>
          </cell>
          <cell r="K36">
            <v>1.4473813248254528</v>
          </cell>
          <cell r="L36">
            <v>0.664448405308391</v>
          </cell>
        </row>
        <row r="37">
          <cell r="G37">
            <v>6.5837326287706279</v>
          </cell>
          <cell r="I37">
            <v>2.3874422545356215</v>
          </cell>
          <cell r="J37">
            <v>4.769687118148533</v>
          </cell>
          <cell r="K37">
            <v>1.8846018533112221</v>
          </cell>
          <cell r="L37">
            <v>1.5622807090693376</v>
          </cell>
        </row>
        <row r="38">
          <cell r="G38">
            <v>1.9959708305378858</v>
          </cell>
          <cell r="I38">
            <v>-0.23350503341371939</v>
          </cell>
          <cell r="J38">
            <v>0.52371606759508726</v>
          </cell>
          <cell r="K38">
            <v>0.69113056382351223</v>
          </cell>
          <cell r="L38">
            <v>-0.64680559725253228</v>
          </cell>
        </row>
        <row r="39">
          <cell r="G39">
            <v>3.1391592012283889</v>
          </cell>
          <cell r="I39">
            <v>0.44587350369822742</v>
          </cell>
          <cell r="J39">
            <v>1.1152164437201448</v>
          </cell>
          <cell r="K39">
            <v>1.1439549937538613</v>
          </cell>
          <cell r="L39">
            <v>0.10904850600162776</v>
          </cell>
        </row>
        <row r="40">
          <cell r="G40">
            <v>1.4875070591073762</v>
          </cell>
          <cell r="I40">
            <v>-0.60390292558359804</v>
          </cell>
          <cell r="J40">
            <v>0.31876565600955065</v>
          </cell>
          <cell r="K40">
            <v>0.39710160404479156</v>
          </cell>
          <cell r="L40">
            <v>-1.1432990668229883</v>
          </cell>
        </row>
        <row r="41">
          <cell r="G41">
            <v>6.0034681821833855</v>
          </cell>
          <cell r="I41">
            <v>1.9871462915396865</v>
          </cell>
          <cell r="J41">
            <v>3.7527528604946916</v>
          </cell>
          <cell r="K41">
            <v>1.7923373325967509</v>
          </cell>
          <cell r="L41">
            <v>1.3224896667974666</v>
          </cell>
        </row>
        <row r="42">
          <cell r="G42">
            <v>3.1601658930497605</v>
          </cell>
          <cell r="I42">
            <v>0.48771954888450414</v>
          </cell>
          <cell r="J42">
            <v>1.1619539215718344</v>
          </cell>
          <cell r="K42">
            <v>1.1506245240214166</v>
          </cell>
          <cell r="L42">
            <v>0.15010300323023906</v>
          </cell>
        </row>
        <row r="43">
          <cell r="G43">
            <v>2.8867992634966391</v>
          </cell>
          <cell r="I43">
            <v>0.32456676785852062</v>
          </cell>
          <cell r="J43">
            <v>0.98683527707193808</v>
          </cell>
          <cell r="K43">
            <v>1.0601483670880003</v>
          </cell>
          <cell r="L43">
            <v>-1.3252146007728062E-2</v>
          </cell>
          <cell r="S43" t="str">
            <v>fit:</v>
          </cell>
        </row>
        <row r="44">
          <cell r="G44">
            <v>4.1290506426167441</v>
          </cell>
          <cell r="I44">
            <v>0.96144723227760742</v>
          </cell>
          <cell r="J44">
            <v>1.7828175318523933</v>
          </cell>
          <cell r="K44">
            <v>1.4180475119333014</v>
          </cell>
          <cell r="L44">
            <v>0.57819499592815393</v>
          </cell>
          <cell r="S44">
            <v>2.0685573673517244</v>
          </cell>
          <cell r="T44">
            <v>2</v>
          </cell>
        </row>
        <row r="45">
          <cell r="G45">
            <v>3.1407130579518006</v>
          </cell>
          <cell r="I45">
            <v>0.45973202050225337</v>
          </cell>
          <cell r="J45">
            <v>1.1305541677038546</v>
          </cell>
          <cell r="K45">
            <v>1.1444498626591488</v>
          </cell>
          <cell r="L45">
            <v>0.12270792640787175</v>
          </cell>
          <cell r="S45">
            <v>-1.9331968470135192</v>
          </cell>
          <cell r="T45">
            <v>-6</v>
          </cell>
        </row>
        <row r="46">
          <cell r="G46">
            <v>3.1004991977672924</v>
          </cell>
          <cell r="I46">
            <v>0.40479426798281942</v>
          </cell>
          <cell r="J46">
            <v>1.0705661699824058</v>
          </cell>
          <cell r="K46">
            <v>1.1315631300647504</v>
          </cell>
          <cell r="L46">
            <v>6.8187639358140664E-2</v>
          </cell>
        </row>
        <row r="47">
          <cell r="G47">
            <v>1.3951456026173021</v>
          </cell>
          <cell r="I47">
            <v>-0.69664027541452611</v>
          </cell>
          <cell r="J47">
            <v>0.27841048285622322</v>
          </cell>
          <cell r="K47">
            <v>0.33299878446273451</v>
          </cell>
          <cell r="L47">
            <v>-1.2786586972931808</v>
          </cell>
        </row>
        <row r="48">
          <cell r="G48">
            <v>3.3120155681671033</v>
          </cell>
          <cell r="I48">
            <v>0.54489120823511805</v>
          </cell>
          <cell r="J48">
            <v>1.2278756423766588</v>
          </cell>
          <cell r="K48">
            <v>1.1975569370455115</v>
          </cell>
          <cell r="L48">
            <v>0.20528555617404148</v>
          </cell>
        </row>
        <row r="49">
          <cell r="G49">
            <v>6.2525979557405975</v>
          </cell>
          <cell r="I49">
            <v>2.2122976151794482</v>
          </cell>
          <cell r="J49">
            <v>4.3070635962004209</v>
          </cell>
          <cell r="K49">
            <v>1.8329970502987512</v>
          </cell>
          <cell r="L49">
            <v>1.460256371739701</v>
          </cell>
        </row>
        <row r="50">
          <cell r="G50">
            <v>3.1500565200109949</v>
          </cell>
          <cell r="I50">
            <v>0.47367940352453713</v>
          </cell>
          <cell r="J50">
            <v>1.1461308066325917</v>
          </cell>
          <cell r="K50">
            <v>1.1474203955372038</v>
          </cell>
          <cell r="L50">
            <v>0.13639175369211157</v>
          </cell>
        </row>
        <row r="51">
          <cell r="G51">
            <v>1.8166136850941876</v>
          </cell>
          <cell r="I51">
            <v>-0.41840818585089429</v>
          </cell>
          <cell r="J51">
            <v>0.41222442787254787</v>
          </cell>
          <cell r="K51">
            <v>0.59697415541342336</v>
          </cell>
          <cell r="L51">
            <v>-0.88618735009697702</v>
          </cell>
        </row>
        <row r="52">
          <cell r="G52">
            <v>1.5518747044712189</v>
          </cell>
          <cell r="I52">
            <v>-0.57414709947414488</v>
          </cell>
          <cell r="J52">
            <v>0.33258757612573048</v>
          </cell>
          <cell r="K52">
            <v>0.43946368684690906</v>
          </cell>
          <cell r="L52">
            <v>-1.1008520667221515</v>
          </cell>
        </row>
        <row r="53">
          <cell r="G53">
            <v>3.4809916846885622</v>
          </cell>
          <cell r="I53">
            <v>0.61898211112271218</v>
          </cell>
          <cell r="J53">
            <v>1.3169023676958906</v>
          </cell>
          <cell r="K53">
            <v>1.2473172200555673</v>
          </cell>
          <cell r="L53">
            <v>0.27528228766384388</v>
          </cell>
        </row>
        <row r="54">
          <cell r="G54">
            <v>2.5804666632244673</v>
          </cell>
          <cell r="I54">
            <v>8.1392591716037396E-2</v>
          </cell>
          <cell r="J54">
            <v>0.76021717996633331</v>
          </cell>
          <cell r="K54">
            <v>0.94797025979600003</v>
          </cell>
          <cell r="L54">
            <v>-0.2741511234106655</v>
          </cell>
        </row>
        <row r="55">
          <cell r="G55">
            <v>4.0473777755859999</v>
          </cell>
          <cell r="I55">
            <v>0.94177590213267615</v>
          </cell>
          <cell r="J55">
            <v>1.7535756822578958</v>
          </cell>
          <cell r="K55">
            <v>1.3980692086056077</v>
          </cell>
          <cell r="L55">
            <v>0.56165695034984586</v>
          </cell>
        </row>
        <row r="56">
          <cell r="G56">
            <v>1.3943828041375541</v>
          </cell>
          <cell r="I56">
            <v>-0.71267336124007763</v>
          </cell>
          <cell r="J56">
            <v>0.27184015698612302</v>
          </cell>
          <cell r="K56">
            <v>0.33245188306039442</v>
          </cell>
          <cell r="L56">
            <v>-1.3025410435641152</v>
          </cell>
        </row>
        <row r="57">
          <cell r="G57">
            <v>3.4325994583509294</v>
          </cell>
          <cell r="I57">
            <v>0.60390292558359793</v>
          </cell>
          <cell r="J57">
            <v>1.298451659782774</v>
          </cell>
          <cell r="K57">
            <v>1.2333178337248194</v>
          </cell>
          <cell r="L57">
            <v>0.26117252369013333</v>
          </cell>
        </row>
        <row r="58">
          <cell r="G58">
            <v>0.81682276402381526</v>
          </cell>
          <cell r="I58">
            <v>-1.4512631910577392</v>
          </cell>
          <cell r="J58">
            <v>7.6182900852049623E-2</v>
          </cell>
          <cell r="K58">
            <v>-0.20233314275532577</v>
          </cell>
          <cell r="L58">
            <v>-2.57461823973766</v>
          </cell>
        </row>
        <row r="59">
          <cell r="G59">
            <v>1.0195630145670569</v>
          </cell>
          <cell r="I59">
            <v>-1.2093018348920097</v>
          </cell>
          <cell r="J59">
            <v>0.12021863405010415</v>
          </cell>
          <cell r="K59">
            <v>1.937411840823788E-2</v>
          </cell>
          <cell r="L59">
            <v>-2.118443243520979</v>
          </cell>
          <cell r="S59" t="str">
            <v>fit:</v>
          </cell>
        </row>
        <row r="60">
          <cell r="G60">
            <v>4.1814367904933487</v>
          </cell>
          <cell r="I60">
            <v>1.0228321261036524</v>
          </cell>
          <cell r="J60">
            <v>1.8760527146175576</v>
          </cell>
          <cell r="K60">
            <v>1.4306549172582146</v>
          </cell>
          <cell r="L60">
            <v>0.62916994966556006</v>
          </cell>
          <cell r="S60">
            <v>2.6611880555100642</v>
          </cell>
          <cell r="T60">
            <v>3</v>
          </cell>
        </row>
        <row r="61">
          <cell r="G61">
            <v>1.3135509398807428</v>
          </cell>
          <cell r="I61">
            <v>-0.77874873018302038</v>
          </cell>
          <cell r="J61">
            <v>0.24598221984873464</v>
          </cell>
          <cell r="K61">
            <v>0.27273411118114188</v>
          </cell>
          <cell r="L61">
            <v>-1.4024960226995493</v>
          </cell>
          <cell r="S61">
            <v>-1.0972765036302772</v>
          </cell>
          <cell r="T61">
            <v>-3</v>
          </cell>
        </row>
        <row r="62">
          <cell r="G62">
            <v>1.3544474843329084</v>
          </cell>
          <cell r="I62">
            <v>-0.72889177851677778</v>
          </cell>
          <cell r="J62">
            <v>0.26531271866615957</v>
          </cell>
          <cell r="K62">
            <v>0.30339361053476832</v>
          </cell>
          <cell r="L62">
            <v>-1.3268460782934055</v>
          </cell>
        </row>
        <row r="63">
          <cell r="G63">
            <v>1.9627286251418647</v>
          </cell>
          <cell r="I63">
            <v>-0.28525458772371731</v>
          </cell>
          <cell r="J63">
            <v>0.49057301749384413</v>
          </cell>
          <cell r="K63">
            <v>0.67433566077676543</v>
          </cell>
          <cell r="L63">
            <v>-0.71218114766363561</v>
          </cell>
        </row>
        <row r="64">
          <cell r="G64">
            <v>2.0506909321917561</v>
          </cell>
          <cell r="I64">
            <v>-0.19510674636432496</v>
          </cell>
          <cell r="J64">
            <v>0.54931473501107886</v>
          </cell>
          <cell r="K64">
            <v>0.71817677645860301</v>
          </cell>
          <cell r="L64">
            <v>-0.59908371392311532</v>
          </cell>
        </row>
        <row r="65">
          <cell r="G65">
            <v>3.9285396646765283</v>
          </cell>
          <cell r="I65">
            <v>0.86647898678975666</v>
          </cell>
          <cell r="J65">
            <v>1.6444757691749734</v>
          </cell>
          <cell r="K65">
            <v>1.3682677702294601</v>
          </cell>
          <cell r="L65">
            <v>0.49742165207504246</v>
          </cell>
        </row>
        <row r="66">
          <cell r="G66">
            <v>1.2965405893474764</v>
          </cell>
          <cell r="I66">
            <v>-0.83062125279067045</v>
          </cell>
          <cell r="J66">
            <v>0.22701831398974295</v>
          </cell>
          <cell r="K66">
            <v>0.2596996323692215</v>
          </cell>
          <cell r="L66">
            <v>-1.4827245863861473</v>
          </cell>
        </row>
        <row r="67">
          <cell r="G67">
            <v>2.3169268028229975</v>
          </cell>
          <cell r="I67">
            <v>-4.379243125769644E-2</v>
          </cell>
          <cell r="J67">
            <v>0.65881325397522816</v>
          </cell>
          <cell r="K67">
            <v>0.84024165359299874</v>
          </cell>
          <cell r="L67">
            <v>-0.41731516252153911</v>
          </cell>
        </row>
        <row r="68">
          <cell r="G68">
            <v>1.2012844277638728</v>
          </cell>
          <cell r="I68">
            <v>-0.92246241734752521</v>
          </cell>
          <cell r="J68">
            <v>0.19618973202711509</v>
          </cell>
          <cell r="K68">
            <v>0.18339134084079037</v>
          </cell>
          <cell r="L68">
            <v>-1.6286730674348571</v>
          </cell>
        </row>
        <row r="69">
          <cell r="G69">
            <v>2.4297807404687313</v>
          </cell>
          <cell r="I69">
            <v>1.8763288596579494E-2</v>
          </cell>
          <cell r="J69">
            <v>0.7082304227712739</v>
          </cell>
          <cell r="K69">
            <v>0.88780102302168096</v>
          </cell>
          <cell r="L69">
            <v>-0.34498578234606808</v>
          </cell>
        </row>
        <row r="70">
          <cell r="G70">
            <v>2.841287976063557</v>
          </cell>
          <cell r="I70">
            <v>0.2592929978290815</v>
          </cell>
          <cell r="J70">
            <v>0.92204578341454035</v>
          </cell>
          <cell r="K70">
            <v>1.0442574620657477</v>
          </cell>
          <cell r="L70">
            <v>-8.1160400026570448E-2</v>
          </cell>
        </row>
        <row r="71">
          <cell r="G71">
            <v>0.67445827556455551</v>
          </cell>
          <cell r="I71">
            <v>-1.712381710620517</v>
          </cell>
          <cell r="J71">
            <v>4.43837191591109E-2</v>
          </cell>
          <cell r="K71">
            <v>-0.39384546504823359</v>
          </cell>
          <cell r="L71">
            <v>-3.1148825623951741</v>
          </cell>
        </row>
        <row r="72">
          <cell r="G72">
            <v>4.7347309887197744</v>
          </cell>
          <cell r="I72">
            <v>1.5684915216655266</v>
          </cell>
          <cell r="J72">
            <v>2.8407265274069986</v>
          </cell>
          <cell r="K72">
            <v>1.5549249116597452</v>
          </cell>
          <cell r="L72">
            <v>1.04405983896639</v>
          </cell>
        </row>
        <row r="73">
          <cell r="G73">
            <v>0.57310905508073051</v>
          </cell>
          <cell r="I73">
            <v>-1.8325718510313058</v>
          </cell>
          <cell r="J73">
            <v>3.400479879775959E-2</v>
          </cell>
          <cell r="K73">
            <v>-0.55667925737350243</v>
          </cell>
          <cell r="L73">
            <v>-3.3812536232148691</v>
          </cell>
        </row>
        <row r="74">
          <cell r="G74">
            <v>0.50334019299843913</v>
          </cell>
          <cell r="I74">
            <v>-1.9871462915396887</v>
          </cell>
          <cell r="J74">
            <v>2.3732494808679196E-2</v>
          </cell>
          <cell r="K74">
            <v>-0.68648900946042346</v>
          </cell>
          <cell r="L74">
            <v>-3.7409100809514522</v>
          </cell>
        </row>
        <row r="75">
          <cell r="G75">
            <v>2.1467006828036794</v>
          </cell>
          <cell r="I75">
            <v>-0.14434310613471857</v>
          </cell>
          <cell r="J75">
            <v>0.58449866313555465</v>
          </cell>
          <cell r="K75">
            <v>0.76393209734916434</v>
          </cell>
          <cell r="L75">
            <v>-0.5370007852658637</v>
          </cell>
        </row>
        <row r="76">
          <cell r="G76">
            <v>1.8502615299305261</v>
          </cell>
          <cell r="I76">
            <v>-0.36438724029913205</v>
          </cell>
          <cell r="J76">
            <v>0.44283125460862871</v>
          </cell>
          <cell r="K76">
            <v>0.61532699662879986</v>
          </cell>
          <cell r="L76">
            <v>-0.81456649660826386</v>
          </cell>
        </row>
        <row r="77">
          <cell r="G77">
            <v>1.6815877150181731</v>
          </cell>
          <cell r="I77">
            <v>-0.45973202050225354</v>
          </cell>
          <cell r="J77">
            <v>0.38986880236988636</v>
          </cell>
          <cell r="K77">
            <v>0.51973841558233047</v>
          </cell>
          <cell r="L77">
            <v>-0.9419450006348028</v>
          </cell>
        </row>
        <row r="78">
          <cell r="G78">
            <v>2.883453059512143</v>
          </cell>
          <cell r="I78">
            <v>0.31140990888038406</v>
          </cell>
          <cell r="J78">
            <v>0.97353720876730654</v>
          </cell>
          <cell r="K78">
            <v>1.0589885549438234</v>
          </cell>
          <cell r="L78">
            <v>-2.6819233259523571E-2</v>
          </cell>
        </row>
        <row r="79">
          <cell r="G79">
            <v>2.0684026347566076</v>
          </cell>
          <cell r="I79">
            <v>-0.18237375463848368</v>
          </cell>
          <cell r="J79">
            <v>0.55799534507538473</v>
          </cell>
          <cell r="K79">
            <v>0.72677663535298753</v>
          </cell>
          <cell r="L79">
            <v>-0.58340465879443082</v>
          </cell>
        </row>
        <row r="80">
          <cell r="G80">
            <v>6.6819303118386237</v>
          </cell>
          <cell r="I80">
            <v>2.6975095569769167</v>
          </cell>
          <cell r="J80">
            <v>5.6569903131494312</v>
          </cell>
          <cell r="K80">
            <v>1.8994069146432184</v>
          </cell>
          <cell r="L80">
            <v>1.7328920039942408</v>
          </cell>
        </row>
        <row r="81">
          <cell r="G81">
            <v>1.2367225998041995</v>
          </cell>
          <cell r="I81">
            <v>-0.86647898678975677</v>
          </cell>
          <cell r="J81">
            <v>0.21457260262764849</v>
          </cell>
          <cell r="K81">
            <v>0.21246481588061877</v>
          </cell>
          <cell r="L81">
            <v>-1.5391071240948246</v>
          </cell>
        </row>
        <row r="82">
          <cell r="G82">
            <v>3.9455563172642791</v>
          </cell>
          <cell r="I82">
            <v>0.88483152301530998</v>
          </cell>
          <cell r="J82">
            <v>1.6706552747567445</v>
          </cell>
          <cell r="K82">
            <v>1.3725899626736306</v>
          </cell>
          <cell r="L82">
            <v>0.51321592956158502</v>
          </cell>
        </row>
        <row r="83">
          <cell r="G83">
            <v>2.7660226131737469</v>
          </cell>
          <cell r="I83">
            <v>0.16967026370190358</v>
          </cell>
          <cell r="J83">
            <v>0.83786148542421346</v>
          </cell>
          <cell r="K83">
            <v>1.0174104086154194</v>
          </cell>
          <cell r="L83">
            <v>-0.17690248401880565</v>
          </cell>
        </row>
        <row r="84">
          <cell r="G84">
            <v>2.5551501867806534</v>
          </cell>
          <cell r="I84">
            <v>4.3792431257696302E-2</v>
          </cell>
          <cell r="J84">
            <v>0.72870196675146104</v>
          </cell>
          <cell r="K84">
            <v>0.93811100344694875</v>
          </cell>
          <cell r="L84">
            <v>-0.31649045532304487</v>
          </cell>
        </row>
        <row r="85">
          <cell r="G85">
            <v>3.3973032169580595</v>
          </cell>
          <cell r="I85">
            <v>0.57414709947414444</v>
          </cell>
          <cell r="J85">
            <v>1.262541158477003</v>
          </cell>
          <cell r="K85">
            <v>1.2229819454122588</v>
          </cell>
          <cell r="L85">
            <v>0.2331264824098479</v>
          </cell>
        </row>
        <row r="86">
          <cell r="G86">
            <v>2.4061762531436917</v>
          </cell>
          <cell r="I86">
            <v>-1.8763288596579355E-2</v>
          </cell>
          <cell r="J86">
            <v>0.67828806615619563</v>
          </cell>
          <cell r="K86">
            <v>0.87803887054011631</v>
          </cell>
          <cell r="L86">
            <v>-0.38818320493956238</v>
          </cell>
        </row>
        <row r="87">
          <cell r="G87">
            <v>3.8234324308704837</v>
          </cell>
          <cell r="I87">
            <v>0.83062125279066967</v>
          </cell>
          <cell r="J87">
            <v>1.5940872767621599</v>
          </cell>
          <cell r="K87">
            <v>1.3411485612838698</v>
          </cell>
          <cell r="L87">
            <v>0.46630133217034553</v>
          </cell>
        </row>
        <row r="88">
          <cell r="G88">
            <v>2.7472681649981334</v>
          </cell>
          <cell r="I88">
            <v>0.14434310613471857</v>
          </cell>
          <cell r="J88">
            <v>0.81505547989517602</v>
          </cell>
          <cell r="K88">
            <v>1.0106070233889695</v>
          </cell>
          <cell r="L88">
            <v>-0.20449909456715576</v>
          </cell>
        </row>
        <row r="89">
          <cell r="G89">
            <v>0.83709684807238982</v>
          </cell>
          <cell r="I89">
            <v>-1.4163036257244224</v>
          </cell>
          <cell r="J89">
            <v>8.1582482005515475E-2</v>
          </cell>
          <cell r="K89">
            <v>-0.1778155066172184</v>
          </cell>
          <cell r="L89">
            <v>-2.5061407213643632</v>
          </cell>
        </row>
        <row r="90">
          <cell r="G90">
            <v>1.2358691960170527</v>
          </cell>
          <cell r="I90">
            <v>-0.88483152301530998</v>
          </cell>
          <cell r="J90">
            <v>0.20840735498571766</v>
          </cell>
          <cell r="K90">
            <v>0.21177452497010418</v>
          </cell>
          <cell r="L90">
            <v>-1.5682606770878951</v>
          </cell>
        </row>
        <row r="91">
          <cell r="G91">
            <v>1.0706952630211568</v>
          </cell>
          <cell r="I91">
            <v>-1.0883353148179222</v>
          </cell>
          <cell r="J91">
            <v>0.14875938405807673</v>
          </cell>
          <cell r="K91">
            <v>6.8308215983598583E-2</v>
          </cell>
          <cell r="L91">
            <v>-1.9054251504415249</v>
          </cell>
        </row>
        <row r="92">
          <cell r="G92">
            <v>0.43461820557482322</v>
          </cell>
          <cell r="I92">
            <v>-2.3874422545356238</v>
          </cell>
          <cell r="J92">
            <v>8.5192196529385155E-3</v>
          </cell>
          <cell r="K92">
            <v>-0.83328732162111863</v>
          </cell>
          <cell r="L92">
            <v>-4.765430532366226</v>
          </cell>
        </row>
        <row r="93">
          <cell r="G93">
            <v>4.3474872751628135</v>
          </cell>
          <cell r="I93">
            <v>1.1347334299493963</v>
          </cell>
          <cell r="J93">
            <v>2.0538243773095348</v>
          </cell>
          <cell r="K93">
            <v>1.4695980403099447</v>
          </cell>
          <cell r="L93">
            <v>0.71970360508036524</v>
          </cell>
        </row>
        <row r="94">
          <cell r="G94">
            <v>2.7859764209815649</v>
          </cell>
          <cell r="I94">
            <v>0.18237375463848352</v>
          </cell>
          <cell r="J94">
            <v>0.8494625436069756</v>
          </cell>
          <cell r="K94">
            <v>1.0245984119268117</v>
          </cell>
          <cell r="L94">
            <v>-0.16315143112361424</v>
          </cell>
        </row>
        <row r="95">
          <cell r="G95">
            <v>3.7601756255235772</v>
          </cell>
          <cell r="I95">
            <v>0.77874873018302038</v>
          </cell>
          <cell r="J95">
            <v>1.522967267109165</v>
          </cell>
          <cell r="K95">
            <v>1.3244656652268207</v>
          </cell>
          <cell r="L95">
            <v>0.4206605813046243</v>
          </cell>
        </row>
        <row r="96">
          <cell r="G96">
            <v>2.6304713655192717</v>
          </cell>
          <cell r="I96">
            <v>9.3948960933968692E-2</v>
          </cell>
          <cell r="J96">
            <v>0.77094689663890037</v>
          </cell>
          <cell r="K96">
            <v>0.96716305656371793</v>
          </cell>
          <cell r="L96">
            <v>-0.2601357837455987</v>
          </cell>
        </row>
        <row r="97">
          <cell r="G97">
            <v>2.2471414604502318</v>
          </cell>
          <cell r="I97">
            <v>-0.10652016045293462</v>
          </cell>
          <cell r="J97">
            <v>0.6117235750835458</v>
          </cell>
          <cell r="K97">
            <v>0.80965894647314296</v>
          </cell>
          <cell r="L97">
            <v>-0.4914747732056427</v>
          </cell>
        </row>
        <row r="98">
          <cell r="G98">
            <v>4.515568647584784</v>
          </cell>
          <cell r="I98">
            <v>1.3829941271006372</v>
          </cell>
          <cell r="J98">
            <v>2.4849066497879999</v>
          </cell>
          <cell r="K98">
            <v>1.5075311252473005</v>
          </cell>
          <cell r="L98">
            <v>0.91023509336532582</v>
          </cell>
        </row>
        <row r="99">
          <cell r="G99">
            <v>2.8186168628150128</v>
          </cell>
          <cell r="I99">
            <v>0.22067011655872479</v>
          </cell>
          <cell r="J99">
            <v>0.8850957671810642</v>
          </cell>
          <cell r="K99">
            <v>1.0362462904491438</v>
          </cell>
          <cell r="L99">
            <v>-0.12205942832462266</v>
          </cell>
        </row>
        <row r="100">
          <cell r="G100">
            <v>2.7096286185171508</v>
          </cell>
          <cell r="I100">
            <v>0.11910821713417175</v>
          </cell>
          <cell r="J100">
            <v>0.79275801208961871</v>
          </cell>
          <cell r="K100">
            <v>0.99681158436303208</v>
          </cell>
          <cell r="L100">
            <v>-0.23223725891072408</v>
          </cell>
        </row>
        <row r="101">
          <cell r="G101">
            <v>1.816040475600134</v>
          </cell>
          <cell r="I101">
            <v>-0.43210009909512009</v>
          </cell>
          <cell r="J101">
            <v>0.40471688510281234</v>
          </cell>
          <cell r="K101">
            <v>0.59665856825678554</v>
          </cell>
          <cell r="L101">
            <v>-0.90456750545322639</v>
          </cell>
        </row>
        <row r="102">
          <cell r="G102">
            <v>1.0424611616636976</v>
          </cell>
          <cell r="I102">
            <v>-1.1588753792244371</v>
          </cell>
          <cell r="J102">
            <v>0.13153737401765819</v>
          </cell>
          <cell r="K102">
            <v>4.1584418997983555E-2</v>
          </cell>
          <cell r="L102">
            <v>-2.0284642546831595</v>
          </cell>
        </row>
        <row r="103">
          <cell r="G103">
            <v>2.8663930547548273</v>
          </cell>
          <cell r="I103">
            <v>0.29830673829035242</v>
          </cell>
          <cell r="J103">
            <v>0.96041366083749935</v>
          </cell>
          <cell r="K103">
            <v>1.0530544640203336</v>
          </cell>
          <cell r="L103">
            <v>-4.0391190623852276E-2</v>
          </cell>
        </row>
        <row r="104">
          <cell r="G104">
            <v>3.9958766808345683</v>
          </cell>
          <cell r="I104">
            <v>0.903487037015824</v>
          </cell>
          <cell r="J104">
            <v>1.6975386141501845</v>
          </cell>
          <cell r="K104">
            <v>1.3852629996580974</v>
          </cell>
          <cell r="L104">
            <v>0.52917932785041977</v>
          </cell>
        </row>
        <row r="105">
          <cell r="G105">
            <v>0.91178605557009473</v>
          </cell>
          <cell r="I105">
            <v>-1.2912794713519373</v>
          </cell>
          <cell r="J105">
            <v>0.10347717161252691</v>
          </cell>
          <cell r="K105">
            <v>-9.2349904618604886E-2</v>
          </cell>
          <cell r="L105">
            <v>-2.2684042547347332</v>
          </cell>
        </row>
        <row r="106">
          <cell r="G106">
            <v>4.4840578130344593</v>
          </cell>
          <cell r="I106">
            <v>1.3206240594830998</v>
          </cell>
          <cell r="J106">
            <v>2.3717918453501681</v>
          </cell>
          <cell r="K106">
            <v>1.500528398310218</v>
          </cell>
          <cell r="L106">
            <v>0.86364572237339521</v>
          </cell>
        </row>
        <row r="107">
          <cell r="G107">
            <v>2.1215951200663397</v>
          </cell>
          <cell r="I107">
            <v>-0.16967026370190372</v>
          </cell>
          <cell r="J107">
            <v>0.56675196845421949</v>
          </cell>
          <cell r="K107">
            <v>0.75216822088720015</v>
          </cell>
          <cell r="L107">
            <v>-0.5678335163685595</v>
          </cell>
        </row>
        <row r="108">
          <cell r="G108">
            <v>3.5675830432655866</v>
          </cell>
          <cell r="I108">
            <v>0.64957302229678349</v>
          </cell>
          <cell r="J108">
            <v>1.3548575876963258</v>
          </cell>
          <cell r="K108">
            <v>1.2718883478177887</v>
          </cell>
          <cell r="L108">
            <v>0.30369634747700741</v>
          </cell>
        </row>
        <row r="109">
          <cell r="G109">
            <v>4.1856875053691551</v>
          </cell>
          <cell r="I109">
            <v>1.044169045588939</v>
          </cell>
          <cell r="J109">
            <v>1.9091683234020551</v>
          </cell>
          <cell r="K109">
            <v>1.431670968912568</v>
          </cell>
          <cell r="L109">
            <v>0.6466677144563665</v>
          </cell>
        </row>
        <row r="110">
          <cell r="G110">
            <v>4.3812509103747228</v>
          </cell>
          <cell r="I110">
            <v>1.1588753792244366</v>
          </cell>
          <cell r="J110">
            <v>2.0935121255767775</v>
          </cell>
          <cell r="K110">
            <v>1.4773342795895514</v>
          </cell>
          <cell r="L110">
            <v>0.73884309847212271</v>
          </cell>
        </row>
        <row r="111">
          <cell r="G111">
            <v>3.789379149797691</v>
          </cell>
          <cell r="I111">
            <v>0.81308789770500389</v>
          </cell>
          <cell r="J111">
            <v>1.5698142404059534</v>
          </cell>
          <cell r="K111">
            <v>1.3322021929572789</v>
          </cell>
          <cell r="L111">
            <v>0.45095729414729624</v>
          </cell>
        </row>
        <row r="112">
          <cell r="G112">
            <v>1.9097539574612661</v>
          </cell>
          <cell r="I112">
            <v>-0.32456676785852062</v>
          </cell>
          <cell r="J112">
            <v>0.46641725361450803</v>
          </cell>
          <cell r="K112">
            <v>0.64697441567766989</v>
          </cell>
          <cell r="L112">
            <v>-0.76267465146004187</v>
          </cell>
        </row>
        <row r="113">
          <cell r="G113">
            <v>3.7225721724176379</v>
          </cell>
          <cell r="I113">
            <v>0.76191994645949412</v>
          </cell>
          <cell r="J113">
            <v>1.5003418675911864</v>
          </cell>
          <cell r="K113">
            <v>1.3144148735459402</v>
          </cell>
          <cell r="L113">
            <v>0.40569299386768976</v>
          </cell>
        </row>
        <row r="114">
          <cell r="G114">
            <v>3.5814879986677233</v>
          </cell>
          <cell r="I114">
            <v>0.68078430267664325</v>
          </cell>
          <cell r="J114">
            <v>1.3943104361081264</v>
          </cell>
          <cell r="K114">
            <v>1.2757783561433211</v>
          </cell>
          <cell r="L114">
            <v>0.33239998202775339</v>
          </cell>
        </row>
        <row r="115">
          <cell r="G115">
            <v>5.5572790298701138</v>
          </cell>
          <cell r="I115">
            <v>1.9041839786906027</v>
          </cell>
          <cell r="J115">
            <v>3.5598491943702042</v>
          </cell>
          <cell r="K115">
            <v>1.7151086053586047</v>
          </cell>
          <cell r="L115">
            <v>1.2697181828347159</v>
          </cell>
        </row>
        <row r="116">
          <cell r="G116">
            <v>0.45575079910752175</v>
          </cell>
          <cell r="I116">
            <v>-2.0865796576126225</v>
          </cell>
          <cell r="J116">
            <v>1.8635643815696334E-2</v>
          </cell>
          <cell r="K116">
            <v>-0.78580911203483761</v>
          </cell>
          <cell r="L116">
            <v>-3.9826791979116569</v>
          </cell>
        </row>
        <row r="117">
          <cell r="G117">
            <v>5.4198076147545287</v>
          </cell>
          <cell r="I117">
            <v>1.8325718510313052</v>
          </cell>
          <cell r="J117">
            <v>3.3982078428137878</v>
          </cell>
          <cell r="K117">
            <v>1.6900603193888333</v>
          </cell>
          <cell r="L117">
            <v>1.2232481875986418</v>
          </cell>
        </row>
        <row r="118">
          <cell r="G118">
            <v>1.1545573036848138</v>
          </cell>
          <cell r="I118">
            <v>-0.98149782715935407</v>
          </cell>
          <cell r="J118">
            <v>0.17813870038154661</v>
          </cell>
          <cell r="K118">
            <v>0.14371698364760116</v>
          </cell>
          <cell r="L118">
            <v>-1.7251928164942669</v>
          </cell>
        </row>
        <row r="119">
          <cell r="G119">
            <v>1.3249167404661111</v>
          </cell>
          <cell r="I119">
            <v>-0.74530423031537774</v>
          </cell>
          <cell r="J119">
            <v>0.25882761163168927</v>
          </cell>
          <cell r="K119">
            <v>0.28134962007976727</v>
          </cell>
          <cell r="L119">
            <v>-1.3515930310430357</v>
          </cell>
        </row>
        <row r="120">
          <cell r="G120">
            <v>1.4031710962069046</v>
          </cell>
          <cell r="I120">
            <v>-0.68078430267664325</v>
          </cell>
          <cell r="J120">
            <v>0.28502426357825988</v>
          </cell>
          <cell r="K120">
            <v>0.33873474393938285</v>
          </cell>
          <cell r="L120">
            <v>-1.2551809669749805</v>
          </cell>
        </row>
        <row r="121">
          <cell r="G121">
            <v>2.9642494463659341</v>
          </cell>
          <cell r="I121">
            <v>0.33778005379514503</v>
          </cell>
          <cell r="J121">
            <v>1.0003125700154187</v>
          </cell>
          <cell r="K121">
            <v>1.0866238625856566</v>
          </cell>
          <cell r="L121">
            <v>3.125211755884437E-4</v>
          </cell>
        </row>
        <row r="122">
          <cell r="G122">
            <v>1.9500410477180357</v>
          </cell>
          <cell r="I122">
            <v>-0.29830673829035226</v>
          </cell>
          <cell r="J122">
            <v>0.48245608981226762</v>
          </cell>
          <cell r="K122">
            <v>0.66785042246591808</v>
          </cell>
          <cell r="L122">
            <v>-0.7288653679147844</v>
          </cell>
        </row>
        <row r="123">
          <cell r="G123">
            <v>3.9023092839473441</v>
          </cell>
          <cell r="I123">
            <v>0.84841375522082119</v>
          </cell>
          <cell r="J123">
            <v>1.6189641815175646</v>
          </cell>
          <cell r="K123">
            <v>1.3615685019883659</v>
          </cell>
          <cell r="L123">
            <v>0.48178655061973386</v>
          </cell>
        </row>
        <row r="124">
          <cell r="G124">
            <v>2.8011793519582904</v>
          </cell>
          <cell r="I124">
            <v>0.19510674636432496</v>
          </cell>
          <cell r="J124">
            <v>0.861199767552701</v>
          </cell>
          <cell r="K124">
            <v>1.0300405256305087</v>
          </cell>
          <cell r="L124">
            <v>-0.14942878340290258</v>
          </cell>
        </row>
        <row r="125">
          <cell r="G125">
            <v>1.8897111394808057</v>
          </cell>
          <cell r="I125">
            <v>-0.35105258016089946</v>
          </cell>
          <cell r="J125">
            <v>0.45063160617221609</v>
          </cell>
          <cell r="K125">
            <v>0.63642398113735865</v>
          </cell>
          <cell r="L125">
            <v>-0.7971051110288192</v>
          </cell>
        </row>
        <row r="126">
          <cell r="G126">
            <v>2.8406443392963077</v>
          </cell>
          <cell r="I126">
            <v>0.24637853400043935</v>
          </cell>
          <cell r="J126">
            <v>0.9095767939348065</v>
          </cell>
          <cell r="K126">
            <v>1.044030906473643</v>
          </cell>
          <cell r="L126">
            <v>-9.4775849256034564E-2</v>
          </cell>
        </row>
        <row r="127">
          <cell r="G127">
            <v>1.4968094717798897</v>
          </cell>
          <cell r="I127">
            <v>-0.58895982595082241</v>
          </cell>
          <cell r="J127">
            <v>0.32565273557327168</v>
          </cell>
          <cell r="K127">
            <v>0.40333582397742279</v>
          </cell>
          <cell r="L127">
            <v>-1.1219236936771766</v>
          </cell>
        </row>
        <row r="128">
          <cell r="G128">
            <v>1.0827232524834507</v>
          </cell>
          <cell r="I128">
            <v>-1.0441690455889392</v>
          </cell>
          <cell r="J128">
            <v>0.16040773941031478</v>
          </cell>
          <cell r="K128">
            <v>7.9479397490404641E-2</v>
          </cell>
          <cell r="L128">
            <v>-1.830036334026002</v>
          </cell>
        </row>
        <row r="129">
          <cell r="G129">
            <v>1.0684869290287982</v>
          </cell>
          <cell r="I129">
            <v>-1.1112353339257341</v>
          </cell>
          <cell r="J129">
            <v>0.14298569596365052</v>
          </cell>
          <cell r="K129">
            <v>6.6243562692225616E-2</v>
          </cell>
          <cell r="L129">
            <v>-1.9450106819516066</v>
          </cell>
        </row>
        <row r="130">
          <cell r="G130">
            <v>3.1677362994201657</v>
          </cell>
          <cell r="I130">
            <v>0.50185650440009322</v>
          </cell>
          <cell r="J130">
            <v>1.1780314382993673</v>
          </cell>
          <cell r="K130">
            <v>1.1530172316682445</v>
          </cell>
          <cell r="L130">
            <v>0.16384477273352424</v>
          </cell>
        </row>
        <row r="131">
          <cell r="G131">
            <v>2.5214830832548634</v>
          </cell>
          <cell r="I131">
            <v>3.1275410739968611E-2</v>
          </cell>
          <cell r="J131">
            <v>0.71841381016197281</v>
          </cell>
          <cell r="K131">
            <v>0.92484725351148844</v>
          </cell>
          <cell r="L131">
            <v>-0.33070953867951092</v>
          </cell>
        </row>
        <row r="132">
          <cell r="G132">
            <v>2.6743526255658501</v>
          </cell>
          <cell r="I132">
            <v>0.10652016045293451</v>
          </cell>
          <cell r="J132">
            <v>0.7817929899482905</v>
          </cell>
          <cell r="K132">
            <v>0.98370734192477216</v>
          </cell>
          <cell r="L132">
            <v>-0.24616529221721672</v>
          </cell>
        </row>
        <row r="133">
          <cell r="G133">
            <v>4.1311202104620302</v>
          </cell>
          <cell r="I133">
            <v>0.98149782715935407</v>
          </cell>
          <cell r="J133">
            <v>1.8129402913075019</v>
          </cell>
          <cell r="K133">
            <v>1.4185486075947353</v>
          </cell>
          <cell r="L133">
            <v>0.59494999758863676</v>
          </cell>
        </row>
        <row r="134">
          <cell r="G134">
            <v>0.79182432701610828</v>
          </cell>
          <cell r="I134">
            <v>-1.5270583320354105</v>
          </cell>
          <cell r="J134">
            <v>6.547042561824655E-2</v>
          </cell>
          <cell r="K134">
            <v>-0.23341572109413294</v>
          </cell>
          <cell r="L134">
            <v>-2.7261567555842294</v>
          </cell>
        </row>
        <row r="135">
          <cell r="G135">
            <v>2.859653942001068</v>
          </cell>
          <cell r="I135">
            <v>0.28525458772371748</v>
          </cell>
          <cell r="J135">
            <v>0.94746011183710799</v>
          </cell>
          <cell r="K135">
            <v>1.0507006182104295</v>
          </cell>
          <cell r="L135">
            <v>-5.3970441236666986E-2</v>
          </cell>
        </row>
        <row r="136">
          <cell r="G136">
            <v>1.5744033620434768</v>
          </cell>
          <cell r="I136">
            <v>-0.55945929566790298</v>
          </cell>
          <cell r="J136">
            <v>0.33957084472791899</v>
          </cell>
          <cell r="K136">
            <v>0.45387638275785336</v>
          </cell>
          <cell r="L136">
            <v>-1.0800726800327805</v>
          </cell>
        </row>
        <row r="137">
          <cell r="G137">
            <v>1.582658949385773</v>
          </cell>
          <cell r="I137">
            <v>-0.54489120823511805</v>
          </cell>
          <cell r="J137">
            <v>0.34660322251407499</v>
          </cell>
          <cell r="K137">
            <v>0.45910631194217483</v>
          </cell>
          <cell r="L137">
            <v>-1.0595746042421939</v>
          </cell>
        </row>
        <row r="138">
          <cell r="G138">
            <v>3.6511422953072294</v>
          </cell>
          <cell r="I138">
            <v>0.71267336124007696</v>
          </cell>
          <cell r="J138">
            <v>1.4353839713164136</v>
          </cell>
          <cell r="K138">
            <v>1.2950400762517986</v>
          </cell>
          <cell r="L138">
            <v>0.36143238924980992</v>
          </cell>
        </row>
        <row r="139">
          <cell r="G139">
            <v>2.3454644716140201</v>
          </cell>
          <cell r="I139">
            <v>-3.1275410739968465E-2</v>
          </cell>
          <cell r="J139">
            <v>0.66850325227619734</v>
          </cell>
          <cell r="K139">
            <v>0.85248345120374291</v>
          </cell>
          <cell r="L139">
            <v>-0.40271401741652491</v>
          </cell>
        </row>
        <row r="140">
          <cell r="G140">
            <v>3.1042578650548807</v>
          </cell>
          <cell r="I140">
            <v>0.43210009909511987</v>
          </cell>
          <cell r="J140">
            <v>1.1001104162891315</v>
          </cell>
          <cell r="K140">
            <v>1.1327746739525424</v>
          </cell>
          <cell r="L140">
            <v>9.5410553211410926E-2</v>
          </cell>
        </row>
        <row r="141">
          <cell r="G141">
            <v>2.4274258346481519</v>
          </cell>
          <cell r="I141">
            <v>-6.2541033315154067E-3</v>
          </cell>
          <cell r="J141">
            <v>0.68816956948619312</v>
          </cell>
          <cell r="K141">
            <v>0.88683136856343492</v>
          </cell>
          <cell r="L141">
            <v>-0.37372000414041934</v>
          </cell>
        </row>
        <row r="142">
          <cell r="G142">
            <v>4.5365508757601765</v>
          </cell>
          <cell r="I142">
            <v>1.4163036257244219</v>
          </cell>
          <cell r="J142">
            <v>2.5466546568564459</v>
          </cell>
          <cell r="K142">
            <v>1.5121670043249782</v>
          </cell>
          <cell r="L142">
            <v>0.93478059860513385</v>
          </cell>
        </row>
        <row r="143">
          <cell r="G143">
            <v>4.3843027086022559</v>
          </cell>
          <cell r="I143">
            <v>1.1837123561092817</v>
          </cell>
          <cell r="J143">
            <v>2.1348403210696234</v>
          </cell>
          <cell r="K143">
            <v>1.478030595757017</v>
          </cell>
          <cell r="L143">
            <v>0.75839185281550436</v>
          </cell>
        </row>
        <row r="144">
          <cell r="G144">
            <v>3.0347160446110708</v>
          </cell>
          <cell r="I144">
            <v>0.36438724029913189</v>
          </cell>
          <cell r="J144">
            <v>1.0278246216051348</v>
          </cell>
          <cell r="K144">
            <v>1.1101178598744836</v>
          </cell>
          <cell r="L144">
            <v>2.7444550927448044E-2</v>
          </cell>
        </row>
        <row r="145">
          <cell r="G145">
            <v>4.779746164222848</v>
          </cell>
          <cell r="I145">
            <v>1.6128070814723268</v>
          </cell>
          <cell r="J145">
            <v>2.9300716277428469</v>
          </cell>
          <cell r="K145">
            <v>1.5643874413742427</v>
          </cell>
          <cell r="L145">
            <v>1.0750268690587861</v>
          </cell>
        </row>
        <row r="146">
          <cell r="G146">
            <v>1.9222377572772189</v>
          </cell>
          <cell r="I146">
            <v>-0.31140990888038428</v>
          </cell>
          <cell r="J146">
            <v>0.47440451652471904</v>
          </cell>
          <cell r="K146">
            <v>0.65349000595537465</v>
          </cell>
          <cell r="L146">
            <v>-0.74569491084495487</v>
          </cell>
        </row>
        <row r="147">
          <cell r="G147">
            <v>0.56736832198829534</v>
          </cell>
          <cell r="I147">
            <v>-1.9041839786906032</v>
          </cell>
          <cell r="J147">
            <v>2.8855456832555762E-2</v>
          </cell>
          <cell r="K147">
            <v>-0.56674658828879465</v>
          </cell>
          <cell r="L147">
            <v>-3.545456158937748</v>
          </cell>
        </row>
        <row r="148">
          <cell r="G148">
            <v>2.1980209832603972</v>
          </cell>
          <cell r="I148">
            <v>-0.11910821713417175</v>
          </cell>
          <cell r="J148">
            <v>0.60256600192952525</v>
          </cell>
          <cell r="K148">
            <v>0.78755740246015538</v>
          </cell>
          <cell r="L148">
            <v>-0.50655807284614007</v>
          </cell>
        </row>
        <row r="149">
          <cell r="G149">
            <v>1.301426641576777</v>
          </cell>
          <cell r="I149">
            <v>-0.81308789770500423</v>
          </cell>
          <cell r="J149">
            <v>0.23329974167834636</v>
          </cell>
          <cell r="K149">
            <v>0.26346107934360335</v>
          </cell>
          <cell r="L149">
            <v>-1.4554312072063458</v>
          </cell>
        </row>
        <row r="150">
          <cell r="G150">
            <v>4.6887577835114111</v>
          </cell>
          <cell r="I150">
            <v>1.5270583320354101</v>
          </cell>
          <cell r="J150">
            <v>2.7587133757461633</v>
          </cell>
          <cell r="K150">
            <v>1.5451676824523393</v>
          </cell>
          <cell r="L150">
            <v>1.0147644028309679</v>
          </cell>
        </row>
        <row r="151">
          <cell r="G151">
            <v>3.2136685261977229</v>
          </cell>
          <cell r="I151">
            <v>0.51609447991924207</v>
          </cell>
          <cell r="J151">
            <v>1.194371671145257</v>
          </cell>
          <cell r="K151">
            <v>1.1674131276461797</v>
          </cell>
          <cell r="L151">
            <v>0.17762024889831821</v>
          </cell>
        </row>
        <row r="152">
          <cell r="G152">
            <v>3.7051767622928091</v>
          </cell>
          <cell r="I152">
            <v>0.74530423031537718</v>
          </cell>
          <cell r="J152">
            <v>1.4782170713105502</v>
          </cell>
          <cell r="K152">
            <v>1.3097309667308725</v>
          </cell>
          <cell r="L152">
            <v>0.39083668001698862</v>
          </cell>
        </row>
        <row r="153">
          <cell r="G153">
            <v>1.8294925622873326</v>
          </cell>
          <cell r="I153">
            <v>-0.40479426798281953</v>
          </cell>
          <cell r="J153">
            <v>0.4197887604614744</v>
          </cell>
          <cell r="K153">
            <v>0.60403864003422414</v>
          </cell>
          <cell r="L153">
            <v>-0.86800364550934783</v>
          </cell>
        </row>
        <row r="154">
          <cell r="G154">
            <v>1.404303984487298</v>
          </cell>
          <cell r="I154">
            <v>-0.66509767139499976</v>
          </cell>
          <cell r="J154">
            <v>0.291682077785127</v>
          </cell>
          <cell r="K154">
            <v>0.33954179533561735</v>
          </cell>
          <cell r="L154">
            <v>-1.2320908445680812</v>
          </cell>
        </row>
        <row r="155">
          <cell r="G155">
            <v>3.1014598592062708</v>
          </cell>
          <cell r="I155">
            <v>0.41840818585089401</v>
          </cell>
          <cell r="J155">
            <v>1.0852291892924801</v>
          </cell>
          <cell r="K155">
            <v>1.1318729229665856</v>
          </cell>
          <cell r="L155">
            <v>8.1791199056533828E-2</v>
          </cell>
        </row>
        <row r="156">
          <cell r="G156">
            <v>1.1566505826266735</v>
          </cell>
          <cell r="I156">
            <v>-0.96144723227760642</v>
          </cell>
          <cell r="J156">
            <v>0.18411957945396148</v>
          </cell>
          <cell r="K156">
            <v>0.14552839968389511</v>
          </cell>
          <cell r="L156">
            <v>-1.6921698441223794</v>
          </cell>
        </row>
        <row r="157">
          <cell r="G157">
            <v>4.1629626057982172</v>
          </cell>
          <cell r="I157">
            <v>1.0019509868815022</v>
          </cell>
          <cell r="J157">
            <v>1.8439986883274739</v>
          </cell>
          <cell r="K157">
            <v>1.426226985659456</v>
          </cell>
          <cell r="L157">
            <v>0.61193641381499175</v>
          </cell>
        </row>
        <row r="158">
          <cell r="G158">
            <v>3.574730463897033</v>
          </cell>
          <cell r="I158">
            <v>0.66509767139499953</v>
          </cell>
          <cell r="J158">
            <v>1.3743894586135719</v>
          </cell>
          <cell r="K158">
            <v>1.27388977858953</v>
          </cell>
          <cell r="L158">
            <v>0.31800960240875786</v>
          </cell>
        </row>
        <row r="159">
          <cell r="G159">
            <v>2.5561930739936107</v>
          </cell>
          <cell r="I159">
            <v>5.6316317022151882E-2</v>
          </cell>
          <cell r="J159">
            <v>0.73909707075180109</v>
          </cell>
          <cell r="K159">
            <v>0.93851907121865652</v>
          </cell>
          <cell r="L159">
            <v>-0.30232601246284735</v>
          </cell>
        </row>
        <row r="160">
          <cell r="G160">
            <v>4.4972316813869151</v>
          </cell>
          <cell r="I160">
            <v>1.3511521260686539</v>
          </cell>
          <cell r="J160">
            <v>2.4267507296309256</v>
          </cell>
          <cell r="K160">
            <v>1.5034620255602207</v>
          </cell>
          <cell r="L160">
            <v>0.88655321427191325</v>
          </cell>
        </row>
        <row r="161">
          <cell r="G161">
            <v>0.98945880937669473</v>
          </cell>
          <cell r="I161">
            <v>-1.2357086898512508</v>
          </cell>
          <cell r="J161">
            <v>0.11460694704532741</v>
          </cell>
          <cell r="K161">
            <v>-1.0597142520279461E-2</v>
          </cell>
          <cell r="L161">
            <v>-2.1662468565970374</v>
          </cell>
        </row>
        <row r="162">
          <cell r="G162">
            <v>2.7097502918157108</v>
          </cell>
          <cell r="I162">
            <v>0.13171517670012142</v>
          </cell>
          <cell r="J162">
            <v>0.80384460014595926</v>
          </cell>
          <cell r="K162">
            <v>0.9968564874047251</v>
          </cell>
          <cell r="L162">
            <v>-0.21834931188536261</v>
          </cell>
        </row>
        <row r="163">
          <cell r="G163">
            <v>0.88118928484106374</v>
          </cell>
          <cell r="I163">
            <v>-1.3829941271006392</v>
          </cell>
          <cell r="J163">
            <v>8.701137698962981E-2</v>
          </cell>
          <cell r="K163">
            <v>-0.12648282386339468</v>
          </cell>
          <cell r="L163">
            <v>-2.441716398881459</v>
          </cell>
        </row>
        <row r="164">
          <cell r="G164">
            <v>0.89469264184682995</v>
          </cell>
          <cell r="I164">
            <v>-1.3511521260686532</v>
          </cell>
          <cell r="J164">
            <v>9.2469905826748647E-2</v>
          </cell>
          <cell r="K164">
            <v>-0.11127503661929596</v>
          </cell>
          <cell r="L164">
            <v>-2.3808720298126103</v>
          </cell>
        </row>
        <row r="165">
          <cell r="G165">
            <v>0.19279255940557907</v>
          </cell>
          <cell r="I165">
            <v>-2.6975095569769199</v>
          </cell>
          <cell r="J165">
            <v>3.4991287889402384E-3</v>
          </cell>
          <cell r="K165">
            <v>-1.646140489845108</v>
          </cell>
          <cell r="L165">
            <v>-5.6552412589175045</v>
          </cell>
        </row>
        <row r="166">
          <cell r="G166">
            <v>1.9691799362921407</v>
          </cell>
          <cell r="I166">
            <v>-0.27225085458216447</v>
          </cell>
          <cell r="J166">
            <v>0.49875636921722821</v>
          </cell>
          <cell r="K166">
            <v>0.67761718008915606</v>
          </cell>
          <cell r="L166">
            <v>-0.69563754049924686</v>
          </cell>
        </row>
        <row r="167">
          <cell r="G167">
            <v>4.0091194816731468</v>
          </cell>
          <cell r="I167">
            <v>0.92246241734752488</v>
          </cell>
          <cell r="J167">
            <v>1.7251646804251157</v>
          </cell>
          <cell r="K167">
            <v>1.3885716365769836</v>
          </cell>
          <cell r="L167">
            <v>0.54532251283975786</v>
          </cell>
        </row>
        <row r="168">
          <cell r="G168">
            <v>1.2567612666059709</v>
          </cell>
          <cell r="I168">
            <v>-0.8484137552208213</v>
          </cell>
          <cell r="J168">
            <v>0.22077609646724278</v>
          </cell>
          <cell r="K168">
            <v>0.22853798842481796</v>
          </cell>
          <cell r="L168">
            <v>-1.510606229193028</v>
          </cell>
        </row>
        <row r="169">
          <cell r="G169">
            <v>2.0226597074129806</v>
          </cell>
          <cell r="I169">
            <v>-0.20787145065533047</v>
          </cell>
          <cell r="J169">
            <v>0.54070882991819946</v>
          </cell>
          <cell r="K169">
            <v>0.70441333217925484</v>
          </cell>
          <cell r="L169">
            <v>-0.61487435219635722</v>
          </cell>
        </row>
        <row r="170">
          <cell r="G170">
            <v>1.8953046265179281</v>
          </cell>
          <cell r="I170">
            <v>-0.33778005379514503</v>
          </cell>
          <cell r="J170">
            <v>0.45849328188361638</v>
          </cell>
          <cell r="K170">
            <v>0.63937957839495541</v>
          </cell>
          <cell r="L170">
            <v>-0.77980963977329976</v>
          </cell>
        </row>
        <row r="171">
          <cell r="G171">
            <v>2.8200145208757421</v>
          </cell>
          <cell r="I171">
            <v>0.2335050334137195</v>
          </cell>
          <cell r="J171">
            <v>0.8972613673447527</v>
          </cell>
          <cell r="K171">
            <v>1.0367420341834819</v>
          </cell>
          <cell r="L171">
            <v>-0.10840807994049304</v>
          </cell>
        </row>
        <row r="172">
          <cell r="G172">
            <v>1.0781575415635156</v>
          </cell>
          <cell r="I172">
            <v>-1.0659922490614977</v>
          </cell>
          <cell r="J172">
            <v>0.15456660130727984</v>
          </cell>
          <cell r="K172">
            <v>7.5253604261278376E-2</v>
          </cell>
          <cell r="L172">
            <v>-1.8671301991085614</v>
          </cell>
        </row>
        <row r="173">
          <cell r="G173">
            <v>1.6706194942672599</v>
          </cell>
          <cell r="I173">
            <v>-0.47367940352453747</v>
          </cell>
          <cell r="J173">
            <v>0.3825266254808059</v>
          </cell>
          <cell r="K173">
            <v>0.51319451229305157</v>
          </cell>
          <cell r="L173">
            <v>-0.96095701903800135</v>
          </cell>
        </row>
        <row r="174">
          <cell r="G174">
            <v>2.2890495274974141</v>
          </cell>
          <cell r="I174">
            <v>-8.1392591716037396E-2</v>
          </cell>
          <cell r="J174">
            <v>0.63029421090300197</v>
          </cell>
          <cell r="K174">
            <v>0.82813667791302648</v>
          </cell>
          <cell r="L174">
            <v>-0.46156856717445399</v>
          </cell>
        </row>
        <row r="175">
          <cell r="G175">
            <v>2.5793057393107039</v>
          </cell>
          <cell r="I175">
            <v>6.8849042454066312E-2</v>
          </cell>
          <cell r="J175">
            <v>0.74960136901867713</v>
          </cell>
          <cell r="K175">
            <v>0.94752026943100531</v>
          </cell>
          <cell r="L175">
            <v>-0.2882137217273123</v>
          </cell>
        </row>
        <row r="176">
          <cell r="G176">
            <v>1.4099073798069446</v>
          </cell>
          <cell r="I176">
            <v>-0.64957302229678393</v>
          </cell>
          <cell r="J176">
            <v>0.29838451574460034</v>
          </cell>
          <cell r="K176">
            <v>0.34352401415233935</v>
          </cell>
          <cell r="L176">
            <v>-1.2093723029352383</v>
          </cell>
        </row>
        <row r="177">
          <cell r="G177">
            <v>3.2211344836586595</v>
          </cell>
          <cell r="I177">
            <v>0.5304378584592353</v>
          </cell>
          <cell r="J177">
            <v>1.2109833488121531</v>
          </cell>
          <cell r="K177">
            <v>1.1697336216223455</v>
          </cell>
          <cell r="L177">
            <v>0.19143271452774754</v>
          </cell>
        </row>
        <row r="178">
          <cell r="G178">
            <v>4.4590732986984083</v>
          </cell>
          <cell r="I178">
            <v>1.2912794713519364</v>
          </cell>
          <cell r="J178">
            <v>2.319696733466766</v>
          </cell>
          <cell r="K178">
            <v>1.4949409638817064</v>
          </cell>
          <cell r="L178">
            <v>0.84143645880054208</v>
          </cell>
        </row>
        <row r="179">
          <cell r="G179">
            <v>3.0848454369079006</v>
          </cell>
          <cell r="I179">
            <v>0.39125496660919462</v>
          </cell>
          <cell r="J179">
            <v>1.0561150514442315</v>
          </cell>
          <cell r="K179">
            <v>1.1265015546137047</v>
          </cell>
          <cell r="L179">
            <v>5.4597129580704118E-2</v>
          </cell>
        </row>
        <row r="180">
          <cell r="G180">
            <v>3.6837578080769049</v>
          </cell>
          <cell r="I180">
            <v>0.72889177851677733</v>
          </cell>
          <cell r="J180">
            <v>1.4565712045358576</v>
          </cell>
          <cell r="K180">
            <v>1.3039333746676309</v>
          </cell>
          <cell r="L180">
            <v>0.37608518364832455</v>
          </cell>
        </row>
        <row r="181">
          <cell r="G181">
            <v>3.0839751030779974</v>
          </cell>
          <cell r="I181">
            <v>0.37778701270085813</v>
          </cell>
          <cell r="J181">
            <v>1.0418697963081824</v>
          </cell>
          <cell r="K181">
            <v>1.1262193827365894</v>
          </cell>
          <cell r="L181">
            <v>4.1016979965212801E-2</v>
          </cell>
        </row>
        <row r="182">
          <cell r="G182">
            <v>4.4131962227507016</v>
          </cell>
          <cell r="I182">
            <v>1.2630065484465773</v>
          </cell>
          <cell r="J182">
            <v>2.2701816689393852</v>
          </cell>
          <cell r="K182">
            <v>1.4845991940055923</v>
          </cell>
          <cell r="L182">
            <v>0.81985985866082534</v>
          </cell>
        </row>
        <row r="183">
          <cell r="G183">
            <v>2.2523952391198341</v>
          </cell>
          <cell r="I183">
            <v>-9.3948960933968581E-2</v>
          </cell>
          <cell r="J183">
            <v>0.62096578504836675</v>
          </cell>
          <cell r="K183">
            <v>0.81199420070395711</v>
          </cell>
          <cell r="L183">
            <v>-0.47647929510700066</v>
          </cell>
        </row>
        <row r="184">
          <cell r="G184">
            <v>5.1419385370456343</v>
          </cell>
          <cell r="I184">
            <v>1.7123817106205157</v>
          </cell>
          <cell r="J184">
            <v>3.1369923435501694</v>
          </cell>
          <cell r="K184">
            <v>1.6374301556500561</v>
          </cell>
          <cell r="L184">
            <v>1.143264488513873</v>
          </cell>
        </row>
        <row r="185">
          <cell r="G185">
            <v>4.2994444575476738</v>
          </cell>
          <cell r="I185">
            <v>1.088335314817922</v>
          </cell>
          <cell r="J185">
            <v>1.9788829560174166</v>
          </cell>
          <cell r="K185">
            <v>1.4584858184338594</v>
          </cell>
          <cell r="L185">
            <v>0.68253252187869773</v>
          </cell>
        </row>
        <row r="186">
          <cell r="G186">
            <v>1.6088724485494863</v>
          </cell>
          <cell r="I186">
            <v>-0.51609447991924218</v>
          </cell>
          <cell r="J186">
            <v>0.36081810294779354</v>
          </cell>
          <cell r="K186">
            <v>0.47553359112614341</v>
          </cell>
          <cell r="L186">
            <v>-1.0193813175850879</v>
          </cell>
        </row>
        <row r="187">
          <cell r="G187">
            <v>1.8401982450513614</v>
          </cell>
          <cell r="I187">
            <v>-0.37778701270085818</v>
          </cell>
          <cell r="J187">
            <v>0.43509127788831142</v>
          </cell>
          <cell r="K187">
            <v>0.60987330769289516</v>
          </cell>
          <cell r="L187">
            <v>-0.83219943567957166</v>
          </cell>
        </row>
        <row r="188">
          <cell r="G188">
            <v>1.0531224856987973</v>
          </cell>
          <cell r="I188">
            <v>-1.1347334299493967</v>
          </cell>
          <cell r="J188">
            <v>0.13724515207069884</v>
          </cell>
          <cell r="K188">
            <v>5.1759547088722081E-2</v>
          </cell>
          <cell r="L188">
            <v>-1.9859865211055914</v>
          </cell>
        </row>
        <row r="189">
          <cell r="G189">
            <v>0.67613319452102116</v>
          </cell>
          <cell r="I189">
            <v>-1.6605374163770485</v>
          </cell>
          <cell r="J189">
            <v>4.9613856604336357E-2</v>
          </cell>
          <cell r="K189">
            <v>-0.39136518903256717</v>
          </cell>
          <cell r="L189">
            <v>-3.0034851172440451</v>
          </cell>
        </row>
        <row r="190">
          <cell r="G190">
            <v>3.3230363119486768</v>
          </cell>
          <cell r="I190">
            <v>0.55945929566790242</v>
          </cell>
          <cell r="J190">
            <v>1.2450581956966555</v>
          </cell>
          <cell r="K190">
            <v>1.2008789167724812</v>
          </cell>
          <cell r="L190">
            <v>0.21918227235567636</v>
          </cell>
        </row>
        <row r="191">
          <cell r="G191">
            <v>1.0906103222795038</v>
          </cell>
          <cell r="I191">
            <v>-1.0228321261036526</v>
          </cell>
          <cell r="J191">
            <v>0.1662831969705291</v>
          </cell>
          <cell r="K191">
            <v>8.673746823626384E-2</v>
          </cell>
          <cell r="L191">
            <v>-1.7940629383540372</v>
          </cell>
        </row>
        <row r="192">
          <cell r="G192">
            <v>2.3016514939951835</v>
          </cell>
          <cell r="I192">
            <v>-6.8849042454066312E-2</v>
          </cell>
          <cell r="J192">
            <v>0.63971047633451783</v>
          </cell>
          <cell r="K192">
            <v>0.83362690613456814</v>
          </cell>
          <cell r="L192">
            <v>-0.44673958571076677</v>
          </cell>
        </row>
        <row r="193">
          <cell r="G193">
            <v>1.6672059160327404</v>
          </cell>
          <cell r="I193">
            <v>-0.48771954888450458</v>
          </cell>
          <cell r="J193">
            <v>0.37523796347610056</v>
          </cell>
          <cell r="K193">
            <v>0.51114912105474419</v>
          </cell>
          <cell r="L193">
            <v>-0.98019488499606855</v>
          </cell>
        </row>
        <row r="194">
          <cell r="G194">
            <v>1.4130104606305094</v>
          </cell>
          <cell r="I194">
            <v>-0.63420337728936016</v>
          </cell>
          <cell r="J194">
            <v>0.30513217967337564</v>
          </cell>
          <cell r="K194">
            <v>0.34572250681052119</v>
          </cell>
          <cell r="L194">
            <v>-1.1870102202766912</v>
          </cell>
        </row>
        <row r="195">
          <cell r="G195">
            <v>4.6339430228730532</v>
          </cell>
          <cell r="I195">
            <v>1.4880923263362802</v>
          </cell>
          <cell r="J195">
            <v>2.6829195363766294</v>
          </cell>
          <cell r="K195">
            <v>1.5334081304820815</v>
          </cell>
          <cell r="L195">
            <v>0.98690558082479396</v>
          </cell>
        </row>
        <row r="196">
          <cell r="G196">
            <v>3.0093296398582727</v>
          </cell>
          <cell r="I196">
            <v>0.35105258016089946</v>
          </cell>
          <cell r="J196">
            <v>1.0139739846712361</v>
          </cell>
          <cell r="K196">
            <v>1.101717342946464</v>
          </cell>
          <cell r="L196">
            <v>1.387724869710179E-2</v>
          </cell>
        </row>
        <row r="197">
          <cell r="G197">
            <v>3.4282861832689182</v>
          </cell>
          <cell r="I197">
            <v>0.58895982595082219</v>
          </cell>
          <cell r="J197">
            <v>1.2803352222774711</v>
          </cell>
          <cell r="K197">
            <v>1.2320604812850422</v>
          </cell>
          <cell r="L197">
            <v>0.24712193604797072</v>
          </cell>
        </row>
        <row r="198">
          <cell r="G198">
            <v>6.2113663434913509</v>
          </cell>
          <cell r="I198">
            <v>2.0865796576126199</v>
          </cell>
          <cell r="J198">
            <v>3.9919825495605257</v>
          </cell>
          <cell r="K198">
            <v>1.8263808948503513</v>
          </cell>
          <cell r="L198">
            <v>1.3842879870870894</v>
          </cell>
        </row>
        <row r="199">
          <cell r="G199">
            <v>2.4288594077011942</v>
          </cell>
          <cell r="I199">
            <v>6.2541033315154067E-3</v>
          </cell>
          <cell r="J199">
            <v>0.69814969224291712</v>
          </cell>
          <cell r="K199">
            <v>0.88742176761256097</v>
          </cell>
          <cell r="L199">
            <v>-0.35932174041202503</v>
          </cell>
        </row>
        <row r="200">
          <cell r="G200">
            <v>2.1329893321427851</v>
          </cell>
          <cell r="I200">
            <v>-0.15699409614643037</v>
          </cell>
          <cell r="J200">
            <v>0.57558594816497921</v>
          </cell>
          <cell r="K200">
            <v>0.75752443813717796</v>
          </cell>
          <cell r="L200">
            <v>-0.55236671676695037</v>
          </cell>
        </row>
        <row r="201">
          <cell r="G201">
            <v>1.9948569571016157</v>
          </cell>
          <cell r="I201">
            <v>-0.24637853400043941</v>
          </cell>
          <cell r="J201">
            <v>0.51532675664678218</v>
          </cell>
          <cell r="K201">
            <v>0.69057234707026416</v>
          </cell>
          <cell r="L201">
            <v>-0.66295410058926507</v>
          </cell>
        </row>
        <row r="202">
          <cell r="G202">
            <v>2.8149808331867527</v>
          </cell>
          <cell r="I202">
            <v>0.20787145065533047</v>
          </cell>
          <cell r="J202">
            <v>0.87307639171528018</v>
          </cell>
          <cell r="K202">
            <v>1.0349554527538209</v>
          </cell>
          <cell r="L202">
            <v>-0.13573222214235939</v>
          </cell>
        </row>
        <row r="203">
          <cell r="G203">
            <v>4.7888117499818978</v>
          </cell>
          <cell r="I203">
            <v>1.6605374163770477</v>
          </cell>
          <cell r="J203">
            <v>3.0281894837013703</v>
          </cell>
          <cell r="K203">
            <v>1.566282311751338</v>
          </cell>
          <cell r="L203">
            <v>1.1079649107974414</v>
          </cell>
        </row>
        <row r="204">
          <cell r="G204">
            <v>1.0933418091348166</v>
          </cell>
          <cell r="I204">
            <v>-1.0019509868815037</v>
          </cell>
          <cell r="J204">
            <v>0.17219337965878714</v>
          </cell>
          <cell r="K204">
            <v>8.923888595534829E-2</v>
          </cell>
          <cell r="L204">
            <v>-1.7591371333792023</v>
          </cell>
        </row>
        <row r="205">
          <cell r="G205">
            <v>1.6560412571629524</v>
          </cell>
          <cell r="I205">
            <v>-0.50185650440009355</v>
          </cell>
          <cell r="J205">
            <v>0.3680020418899238</v>
          </cell>
          <cell r="K205">
            <v>0.50442996939846996</v>
          </cell>
          <cell r="L205">
            <v>-0.99966679221467625</v>
          </cell>
        </row>
        <row r="206">
          <cell r="G206">
            <v>4.4035661632697405</v>
          </cell>
          <cell r="I206">
            <v>1.2093018348920097</v>
          </cell>
          <cell r="J206">
            <v>2.1779504447233524</v>
          </cell>
          <cell r="K206">
            <v>1.4824147043054321</v>
          </cell>
          <cell r="L206">
            <v>0.77838427159965162</v>
          </cell>
        </row>
        <row r="207">
          <cell r="G207">
            <v>0.90693433264062828</v>
          </cell>
          <cell r="I207">
            <v>-1.3206240594830998</v>
          </cell>
          <cell r="J207">
            <v>9.795839380858419E-2</v>
          </cell>
          <cell r="K207">
            <v>-9.7685232104778974E-2</v>
          </cell>
          <cell r="L207">
            <v>-2.3232124434333254</v>
          </cell>
        </row>
        <row r="208">
          <cell r="G208">
            <v>0.80530331329600746</v>
          </cell>
          <cell r="I208">
            <v>-1.4880923263362802</v>
          </cell>
          <cell r="J208">
            <v>7.0812318663032781E-2</v>
          </cell>
          <cell r="K208">
            <v>-0.21653628582674311</v>
          </cell>
          <cell r="L208">
            <v>-2.6477223010016706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7"/>
  <sheetViews>
    <sheetView workbookViewId="0">
      <selection activeCell="F4" sqref="F4"/>
    </sheetView>
  </sheetViews>
  <sheetFormatPr defaultRowHeight="12.75" x14ac:dyDescent="0.2"/>
  <cols>
    <col min="1" max="1" width="2.85546875" style="1" customWidth="1"/>
    <col min="2" max="16384" width="9.140625" style="1"/>
  </cols>
  <sheetData>
    <row r="1" spans="2:14" s="8" customFormat="1" ht="15.75" x14ac:dyDescent="0.25">
      <c r="B1" s="8" t="s">
        <v>11</v>
      </c>
    </row>
    <row r="2" spans="2:14" x14ac:dyDescent="0.2">
      <c r="B2" s="7" t="s">
        <v>10</v>
      </c>
    </row>
    <row r="3" spans="2:14" x14ac:dyDescent="0.2">
      <c r="B3" s="7"/>
    </row>
    <row r="4" spans="2:14" x14ac:dyDescent="0.2">
      <c r="B4" s="6" t="s">
        <v>9</v>
      </c>
      <c r="C4" s="5">
        <v>50</v>
      </c>
    </row>
    <row r="5" spans="2:14" x14ac:dyDescent="0.2">
      <c r="B5" s="6" t="s">
        <v>8</v>
      </c>
      <c r="C5" s="5">
        <f>COUNT(B8:B10002)</f>
        <v>150</v>
      </c>
    </row>
    <row r="7" spans="2:14" x14ac:dyDescent="0.2">
      <c r="B7" s="3" t="s">
        <v>7</v>
      </c>
      <c r="C7" s="3" t="s">
        <v>6</v>
      </c>
      <c r="D7" s="3" t="s">
        <v>5</v>
      </c>
      <c r="E7" s="3" t="s">
        <v>4</v>
      </c>
      <c r="F7" s="3" t="s">
        <v>3</v>
      </c>
    </row>
    <row r="8" spans="2:14" x14ac:dyDescent="0.2">
      <c r="B8" s="1">
        <v>4.5105816937097236</v>
      </c>
      <c r="C8" s="1">
        <f>(RANK(B8, $B$8:$B$10002, 1) - 0.3) / ($C$5 + 0.4)</f>
        <v>0.99534574468085091</v>
      </c>
      <c r="D8" s="1">
        <f>NORMSINV(C8)</f>
        <v>2.6005107358181592</v>
      </c>
      <c r="E8" s="1">
        <f>(RANK(B8, $B$8:$B$10002, 1) - 0.3) / ($C$5 + $C$4 + 0.4)</f>
        <v>0.74700598802395202</v>
      </c>
      <c r="F8" s="1">
        <f>NORMSINV(E8)</f>
        <v>0.66509767139499953</v>
      </c>
    </row>
    <row r="9" spans="2:14" x14ac:dyDescent="0.2">
      <c r="B9" s="1">
        <v>4.4733017415917944</v>
      </c>
      <c r="C9" s="1">
        <f>(RANK(B9, $B$8:$B$10002, 1) - 0.3) / ($C$5 + 0.4)</f>
        <v>0.98869680851063824</v>
      </c>
      <c r="D9" s="1">
        <f>NORMSINV(C9)</f>
        <v>2.2800220122984238</v>
      </c>
      <c r="E9" s="1">
        <f>(RANK(B9, $B$8:$B$10002, 1) - 0.3) / ($C$5 + $C$4 + 0.4)</f>
        <v>0.74201596806387216</v>
      </c>
      <c r="F9" s="1">
        <f>NORMSINV(E9)</f>
        <v>0.64957302229678349</v>
      </c>
      <c r="M9" s="3" t="s">
        <v>1</v>
      </c>
      <c r="N9" s="2">
        <f xml:space="preserve"> -INTERCEPT(D8:D157,B8:B157) / SLOPE(D8:D157,B8:B157)</f>
        <v>2.1775926336754408</v>
      </c>
    </row>
    <row r="10" spans="2:14" x14ac:dyDescent="0.2">
      <c r="B10" s="1">
        <v>4.4693887548417575</v>
      </c>
      <c r="C10" s="1">
        <f>(RANK(B10, $B$8:$B$10002, 1) - 0.3) / ($C$5 + 0.4)</f>
        <v>0.98204787234042545</v>
      </c>
      <c r="D10" s="1">
        <f>NORMSINV(C10)</f>
        <v>2.098010075728026</v>
      </c>
      <c r="E10" s="1">
        <f>(RANK(B10, $B$8:$B$10002, 1) - 0.3) / ($C$5 + $C$4 + 0.4)</f>
        <v>0.73702594810379229</v>
      </c>
      <c r="F10" s="1">
        <f>NORMSINV(E10)</f>
        <v>0.63420337728935972</v>
      </c>
      <c r="M10" s="3" t="s">
        <v>0</v>
      </c>
      <c r="N10" s="2">
        <f>1/SLOPE(D8:D157,B8:B157)</f>
        <v>1.6301639668049825</v>
      </c>
    </row>
    <row r="11" spans="2:14" x14ac:dyDescent="0.2">
      <c r="B11" s="1">
        <v>4.4380339288398254</v>
      </c>
      <c r="C11" s="1">
        <f>(RANK(B11, $B$8:$B$10002, 1) - 0.3) / ($C$5 + 0.4)</f>
        <v>0.97539893617021267</v>
      </c>
      <c r="D11" s="1">
        <f>NORMSINV(C11)</f>
        <v>1.9668359404776035</v>
      </c>
      <c r="E11" s="1">
        <f>(RANK(B11, $B$8:$B$10002, 1) - 0.3) / ($C$5 + $C$4 + 0.4)</f>
        <v>0.73203592814371254</v>
      </c>
      <c r="F11" s="1">
        <f>NORMSINV(E11)</f>
        <v>0.61898211112271218</v>
      </c>
    </row>
    <row r="12" spans="2:14" x14ac:dyDescent="0.2">
      <c r="B12" s="1">
        <v>4.4298399889947966</v>
      </c>
      <c r="C12" s="1">
        <f>(RANK(B12, $B$8:$B$10002, 1) - 0.3) / ($C$5 + 0.4)</f>
        <v>0.96874999999999989</v>
      </c>
      <c r="D12" s="1">
        <f>NORMSINV(C12)</f>
        <v>1.86273186742165</v>
      </c>
      <c r="E12" s="1">
        <f>(RANK(B12, $B$8:$B$10002, 1) - 0.3) / ($C$5 + $C$4 + 0.4)</f>
        <v>0.72704590818363268</v>
      </c>
      <c r="F12" s="1">
        <f>NORMSINV(E12)</f>
        <v>0.60390292558359793</v>
      </c>
    </row>
    <row r="13" spans="2:14" x14ac:dyDescent="0.2">
      <c r="B13" s="1">
        <v>4.4157009456958658</v>
      </c>
      <c r="C13" s="1">
        <f>(RANK(B13, $B$8:$B$10002, 1) - 0.3) / ($C$5 + 0.4)</f>
        <v>0.96210106382978711</v>
      </c>
      <c r="D13" s="1">
        <f>NORMSINV(C13)</f>
        <v>1.7756060487196852</v>
      </c>
      <c r="E13" s="1">
        <f>(RANK(B13, $B$8:$B$10002, 1) - 0.3) / ($C$5 + $C$4 + 0.4)</f>
        <v>0.72205588822355282</v>
      </c>
      <c r="F13" s="1">
        <f>NORMSINV(E13)</f>
        <v>0.58895982595082219</v>
      </c>
    </row>
    <row r="14" spans="2:14" x14ac:dyDescent="0.2">
      <c r="B14" s="1">
        <v>4.4051552077126592</v>
      </c>
      <c r="C14" s="1">
        <f>(RANK(B14, $B$8:$B$10002, 1) - 0.3) / ($C$5 + 0.4)</f>
        <v>0.95545212765957432</v>
      </c>
      <c r="D14" s="1">
        <f>NORMSINV(C14)</f>
        <v>1.7001870641989876</v>
      </c>
      <c r="E14" s="1">
        <f>(RANK(B14, $B$8:$B$10002, 1) - 0.3) / ($C$5 + $C$4 + 0.4)</f>
        <v>0.71706586826347296</v>
      </c>
      <c r="F14" s="1">
        <f>NORMSINV(E14)</f>
        <v>0.57414709947414444</v>
      </c>
    </row>
    <row r="15" spans="2:14" x14ac:dyDescent="0.2">
      <c r="B15" s="1">
        <v>4.3927835470018177</v>
      </c>
      <c r="C15" s="1">
        <f>(RANK(B15, $B$8:$B$10002, 1) - 0.3) / ($C$5 + 0.4)</f>
        <v>0.94880319148936154</v>
      </c>
      <c r="D15" s="1">
        <f>NORMSINV(C15)</f>
        <v>1.6333585133491366</v>
      </c>
      <c r="E15" s="1">
        <f>(RANK(B15, $B$8:$B$10002, 1) - 0.3) / ($C$5 + $C$4 + 0.4)</f>
        <v>0.7120758483033931</v>
      </c>
      <c r="F15" s="1">
        <f>NORMSINV(E15)</f>
        <v>0.55945929566790242</v>
      </c>
    </row>
    <row r="16" spans="2:14" ht="12.75" customHeight="1" x14ac:dyDescent="0.2">
      <c r="B16" s="1">
        <v>4.389760286091116</v>
      </c>
      <c r="C16" s="1">
        <f>(RANK(B16, $B$8:$B$10002, 1) - 0.3) / ($C$5 + 0.4)</f>
        <v>0.94215425531914887</v>
      </c>
      <c r="D16" s="1">
        <f>NORMSINV(C16)</f>
        <v>1.5731180362345845</v>
      </c>
      <c r="E16" s="1">
        <f>(RANK(B16, $B$8:$B$10002, 1) - 0.3) / ($C$5 + $C$4 + 0.4)</f>
        <v>0.70708582834331335</v>
      </c>
      <c r="F16" s="1">
        <f>NORMSINV(E16)</f>
        <v>0.54489120823511805</v>
      </c>
    </row>
    <row r="17" spans="2:17" ht="12.75" customHeight="1" x14ac:dyDescent="0.25">
      <c r="B17" s="1">
        <v>4.3520615659608817</v>
      </c>
      <c r="C17" s="1">
        <f>(RANK(B17, $B$8:$B$10002, 1) - 0.3) / ($C$5 + 0.4)</f>
        <v>0.93550531914893609</v>
      </c>
      <c r="D17" s="1">
        <f>NORMSINV(C17)</f>
        <v>1.518099323478814</v>
      </c>
      <c r="E17" s="1">
        <f>(RANK(B17, $B$8:$B$10002, 1) - 0.3) / ($C$5 + $C$4 + 0.4)</f>
        <v>0.70209580838323349</v>
      </c>
      <c r="F17" s="1">
        <f>NORMSINV(E17)</f>
        <v>0.5304378584592353</v>
      </c>
      <c r="P17" t="s">
        <v>2</v>
      </c>
    </row>
    <row r="18" spans="2:17" ht="12.75" customHeight="1" x14ac:dyDescent="0.25">
      <c r="B18" s="1">
        <v>4.3302621450913588</v>
      </c>
      <c r="C18" s="1">
        <f>(RANK(B18, $B$8:$B$10002, 1) - 0.3) / ($C$5 + 0.4)</f>
        <v>0.92885638297872331</v>
      </c>
      <c r="D18" s="1">
        <f>NORMSINV(C18)</f>
        <v>1.4673265888223146</v>
      </c>
      <c r="E18" s="1">
        <f>(RANK(B18, $B$8:$B$10002, 1) - 0.3) / ($C$5 + $C$4 + 0.4)</f>
        <v>0.69710578842315363</v>
      </c>
      <c r="F18" s="1">
        <f>NORMSINV(E18)</f>
        <v>0.51609447991924207</v>
      </c>
      <c r="P18" t="s">
        <v>1</v>
      </c>
      <c r="Q18" s="4">
        <v>3</v>
      </c>
    </row>
    <row r="19" spans="2:17" ht="12.75" customHeight="1" x14ac:dyDescent="0.25">
      <c r="B19" s="1">
        <v>4.3103047849274745</v>
      </c>
      <c r="C19" s="1">
        <f>(RANK(B19, $B$8:$B$10002, 1) - 0.3) / ($C$5 + 0.4)</f>
        <v>0.92220744680851052</v>
      </c>
      <c r="D19" s="1">
        <f>NORMSINV(C19)</f>
        <v>1.4200775462782838</v>
      </c>
      <c r="E19" s="1">
        <f>(RANK(B19, $B$8:$B$10002, 1) - 0.3) / ($C$5 + $C$4 + 0.4)</f>
        <v>0.69211576846307377</v>
      </c>
      <c r="F19" s="1">
        <f>NORMSINV(E19)</f>
        <v>0.50185650440009322</v>
      </c>
      <c r="P19" t="s">
        <v>0</v>
      </c>
      <c r="Q19" s="1">
        <v>2.0299999999999998</v>
      </c>
    </row>
    <row r="20" spans="2:17" ht="12.75" customHeight="1" x14ac:dyDescent="0.2">
      <c r="B20" s="1">
        <v>4.2985446863899357</v>
      </c>
      <c r="C20" s="1">
        <f>(RANK(B20, $B$8:$B$10002, 1) - 0.3) / ($C$5 + 0.4)</f>
        <v>0.91555851063829774</v>
      </c>
      <c r="D20" s="1">
        <f>NORMSINV(C20)</f>
        <v>1.375801881735184</v>
      </c>
      <c r="E20" s="1">
        <f>(RANK(B20, $B$8:$B$10002, 1) - 0.3) / ($C$5 + $C$4 + 0.4)</f>
        <v>0.6871257485029939</v>
      </c>
      <c r="F20" s="1">
        <f>NORMSINV(E20)</f>
        <v>0.48771954888450414</v>
      </c>
    </row>
    <row r="21" spans="2:17" x14ac:dyDescent="0.2">
      <c r="B21" s="1">
        <v>4.2738714671337092</v>
      </c>
      <c r="C21" s="1">
        <f>(RANK(B21, $B$8:$B$10002, 1) - 0.3) / ($C$5 + 0.4)</f>
        <v>0.90890957446808496</v>
      </c>
      <c r="D21" s="1">
        <f>NORMSINV(C21)</f>
        <v>1.3340701999820297</v>
      </c>
      <c r="E21" s="1">
        <f>(RANK(B21, $B$8:$B$10002, 1) - 0.3) / ($C$5 + $C$4 + 0.4)</f>
        <v>0.68213572854291404</v>
      </c>
      <c r="F21" s="1">
        <f>NORMSINV(E21)</f>
        <v>0.47367940352453713</v>
      </c>
    </row>
    <row r="22" spans="2:17" x14ac:dyDescent="0.2">
      <c r="B22" s="1">
        <v>4.2360110594757696</v>
      </c>
      <c r="C22" s="1">
        <f>(RANK(B22, $B$8:$B$10002, 1) - 0.3) / ($C$5 + 0.4)</f>
        <v>0.90226063829787229</v>
      </c>
      <c r="D22" s="1">
        <f>NORMSINV(C22)</f>
        <v>1.2945406912167101</v>
      </c>
      <c r="E22" s="1">
        <f>(RANK(B22, $B$8:$B$10002, 1) - 0.3) / ($C$5 + $C$4 + 0.4)</f>
        <v>0.67714570858283429</v>
      </c>
      <c r="F22" s="1">
        <f>NORMSINV(E22)</f>
        <v>0.45973202050225337</v>
      </c>
    </row>
    <row r="23" spans="2:17" x14ac:dyDescent="0.2">
      <c r="B23" s="1">
        <v>4.2199886468724745</v>
      </c>
      <c r="C23" s="1">
        <f>(RANK(B23, $B$8:$B$10002, 1) - 0.3) / ($C$5 + 0.4)</f>
        <v>0.8956117021276595</v>
      </c>
      <c r="D23" s="1">
        <f>NORMSINV(C23)</f>
        <v>1.2569365953862195</v>
      </c>
      <c r="E23" s="1">
        <f>(RANK(B23, $B$8:$B$10002, 1) - 0.3) / ($C$5 + $C$4 + 0.4)</f>
        <v>0.67215568862275443</v>
      </c>
      <c r="F23" s="1">
        <f>NORMSINV(E23)</f>
        <v>0.44587350369822742</v>
      </c>
    </row>
    <row r="24" spans="2:17" x14ac:dyDescent="0.2">
      <c r="B24" s="1">
        <v>4.169917540383496</v>
      </c>
      <c r="C24" s="1">
        <f>(RANK(B24, $B$8:$B$10002, 1) - 0.3) / ($C$5 + 0.4)</f>
        <v>0.88896276595744672</v>
      </c>
      <c r="D24" s="1">
        <f>NORMSINV(C24)</f>
        <v>1.2210305102784003</v>
      </c>
      <c r="E24" s="1">
        <f>(RANK(B24, $B$8:$B$10002, 1) - 0.3) / ($C$5 + $C$4 + 0.4)</f>
        <v>0.66716566866267457</v>
      </c>
      <c r="F24" s="1">
        <f>NORMSINV(E24)</f>
        <v>0.43210009909511987</v>
      </c>
    </row>
    <row r="25" spans="2:17" x14ac:dyDescent="0.2">
      <c r="B25" s="1">
        <v>4.165580808899719</v>
      </c>
      <c r="C25" s="1">
        <f>(RANK(B25, $B$8:$B$10002, 1) - 0.3) / ($C$5 + 0.4)</f>
        <v>0.88231382978723394</v>
      </c>
      <c r="D25" s="1">
        <f>NORMSINV(C25)</f>
        <v>1.1866331847050593</v>
      </c>
      <c r="E25" s="1">
        <f>(RANK(B25, $B$8:$B$10002, 1) - 0.3) / ($C$5 + $C$4 + 0.4)</f>
        <v>0.66217564870259471</v>
      </c>
      <c r="F25" s="1">
        <f>NORMSINV(E25)</f>
        <v>0.41840818585089401</v>
      </c>
      <c r="M25" s="3" t="s">
        <v>1</v>
      </c>
      <c r="N25" s="2">
        <f xml:space="preserve"> -INTERCEPT(F8:F157,B8:B157) / SLOPE(F8:F157,B8:B157)</f>
        <v>3.0974124206611511</v>
      </c>
    </row>
    <row r="26" spans="2:17" x14ac:dyDescent="0.2">
      <c r="B26" s="1">
        <v>4.1451306216101269</v>
      </c>
      <c r="C26" s="1">
        <f>(RANK(B26, $B$8:$B$10002, 1) - 0.3) / ($C$5 + 0.4)</f>
        <v>0.87566489361702116</v>
      </c>
      <c r="D26" s="1">
        <f>NORMSINV(C26)</f>
        <v>1.1535853368957101</v>
      </c>
      <c r="E26" s="1">
        <f>(RANK(B26, $B$8:$B$10002, 1) - 0.3) / ($C$5 + $C$4 + 0.4)</f>
        <v>0.65718562874251485</v>
      </c>
      <c r="F26" s="1">
        <f>NORMSINV(E26)</f>
        <v>0.40479426798281942</v>
      </c>
      <c r="M26" s="3" t="s">
        <v>0</v>
      </c>
      <c r="N26" s="2">
        <f>1/SLOPE(F8:F157,B8:B157)</f>
        <v>2.1888407457102801</v>
      </c>
    </row>
    <row r="27" spans="2:17" x14ac:dyDescent="0.2">
      <c r="B27" s="1">
        <v>4.1386546891698304</v>
      </c>
      <c r="C27" s="1">
        <f>(RANK(B27, $B$8:$B$10002, 1) - 0.3) / ($C$5 + 0.4)</f>
        <v>0.86901595744680837</v>
      </c>
      <c r="D27" s="1">
        <f>NORMSINV(C27)</f>
        <v>1.1217515652266787</v>
      </c>
      <c r="E27" s="1">
        <f>(RANK(B27, $B$8:$B$10002, 1) - 0.3) / ($C$5 + $C$4 + 0.4)</f>
        <v>0.6521956087824351</v>
      </c>
      <c r="F27" s="1">
        <f>NORMSINV(E27)</f>
        <v>0.39125496660919462</v>
      </c>
    </row>
    <row r="28" spans="2:17" x14ac:dyDescent="0.2">
      <c r="B28" s="1">
        <v>4.0181604331477976</v>
      </c>
      <c r="C28" s="1">
        <f>(RANK(B28, $B$8:$B$10002, 1) - 0.3) / ($C$5 + 0.4)</f>
        <v>0.86236702127659559</v>
      </c>
      <c r="D28" s="1">
        <f>NORMSINV(C28)</f>
        <v>1.0910157383308985</v>
      </c>
      <c r="E28" s="1">
        <f>(RANK(B28, $B$8:$B$10002, 1) - 0.3) / ($C$5 + $C$4 + 0.4)</f>
        <v>0.64720558882235524</v>
      </c>
      <c r="F28" s="1">
        <f>NORMSINV(E28)</f>
        <v>0.37778701270085813</v>
      </c>
    </row>
    <row r="29" spans="2:17" x14ac:dyDescent="0.2">
      <c r="B29" s="1">
        <v>3.9944401421038669</v>
      </c>
      <c r="C29" s="1">
        <f>(RANK(B29, $B$8:$B$10002, 1) - 0.3) / ($C$5 + 0.4)</f>
        <v>0.85571808510638292</v>
      </c>
      <c r="D29" s="1">
        <f>NORMSINV(C29)</f>
        <v>1.0612774518311936</v>
      </c>
      <c r="E29" s="1">
        <f>(RANK(B29, $B$8:$B$10002, 1) - 0.3) / ($C$5 + $C$4 + 0.4)</f>
        <v>0.64221556886227538</v>
      </c>
      <c r="F29" s="1">
        <f>NORMSINV(E29)</f>
        <v>0.36438724029913189</v>
      </c>
    </row>
    <row r="30" spans="2:17" x14ac:dyDescent="0.2">
      <c r="B30" s="1">
        <v>3.9441288293111194</v>
      </c>
      <c r="C30" s="1">
        <f>(RANK(B30, $B$8:$B$10002, 1) - 0.3) / ($C$5 + 0.4)</f>
        <v>0.84906914893617025</v>
      </c>
      <c r="D30" s="1">
        <f>NORMSINV(C30)</f>
        <v>1.0324492676239538</v>
      </c>
      <c r="E30" s="1">
        <f>(RANK(B30, $B$8:$B$10002, 1) - 0.3) / ($C$5 + $C$4 + 0.4)</f>
        <v>0.63722554890219563</v>
      </c>
      <c r="F30" s="1">
        <f>NORMSINV(E30)</f>
        <v>0.35105258016089946</v>
      </c>
    </row>
    <row r="31" spans="2:17" x14ac:dyDescent="0.2">
      <c r="B31" s="1">
        <v>3.9356716611333944</v>
      </c>
      <c r="C31" s="1">
        <f>(RANK(B31, $B$8:$B$10002, 1) - 0.3) / ($C$5 + 0.4)</f>
        <v>0.84242021276595747</v>
      </c>
      <c r="D31" s="1">
        <f>NORMSINV(C31)</f>
        <v>1.0044545363550046</v>
      </c>
      <c r="E31" s="1">
        <f>(RANK(B31, $B$8:$B$10002, 1) - 0.3) / ($C$5 + $C$4 + 0.4)</f>
        <v>0.63223552894211577</v>
      </c>
      <c r="F31" s="1">
        <f>NORMSINV(E31)</f>
        <v>0.33778005379514503</v>
      </c>
    </row>
    <row r="32" spans="2:17" x14ac:dyDescent="0.2">
      <c r="B32" s="1">
        <v>3.9333938132891459</v>
      </c>
      <c r="C32" s="1">
        <f>(RANK(B32, $B$8:$B$10002, 1) - 0.3) / ($C$5 + 0.4)</f>
        <v>0.83577127659574468</v>
      </c>
      <c r="D32" s="1">
        <f>NORMSINV(C32)</f>
        <v>0.97722566070449535</v>
      </c>
      <c r="E32" s="1">
        <f>(RANK(B32, $B$8:$B$10002, 1) - 0.3) / ($C$5 + $C$4 + 0.4)</f>
        <v>0.6272455089820359</v>
      </c>
      <c r="F32" s="1">
        <f>NORMSINV(E32)</f>
        <v>0.32456676785852062</v>
      </c>
    </row>
    <row r="33" spans="2:6" x14ac:dyDescent="0.2">
      <c r="B33" s="1">
        <v>3.863768191649954</v>
      </c>
      <c r="C33" s="1">
        <f>(RANK(B33, $B$8:$B$10002, 1) - 0.3) / ($C$5 + 0.4)</f>
        <v>0.8291223404255319</v>
      </c>
      <c r="D33" s="1">
        <f>NORMSINV(C33)</f>
        <v>0.95070269616269287</v>
      </c>
      <c r="E33" s="1">
        <f>(RANK(B33, $B$8:$B$10002, 1) - 0.3) / ($C$5 + $C$4 + 0.4)</f>
        <v>0.62225548902195604</v>
      </c>
      <c r="F33" s="1">
        <f>NORMSINV(E33)</f>
        <v>0.31140990888038406</v>
      </c>
    </row>
    <row r="34" spans="2:6" x14ac:dyDescent="0.2">
      <c r="B34" s="1">
        <v>3.7757341126813646</v>
      </c>
      <c r="C34" s="1">
        <f>(RANK(B34, $B$8:$B$10002, 1) - 0.3) / ($C$5 + 0.4)</f>
        <v>0.82247340425531912</v>
      </c>
      <c r="D34" s="1">
        <f>NORMSINV(C34)</f>
        <v>0.92483221323514175</v>
      </c>
      <c r="E34" s="1">
        <f>(RANK(B34, $B$8:$B$10002, 1) - 0.3) / ($C$5 + $C$4 + 0.4)</f>
        <v>0.61726546906187629</v>
      </c>
      <c r="F34" s="1">
        <f>NORMSINV(E34)</f>
        <v>0.29830673829035242</v>
      </c>
    </row>
    <row r="35" spans="2:6" x14ac:dyDescent="0.2">
      <c r="B35" s="1">
        <v>3.7580519943601751</v>
      </c>
      <c r="C35" s="1">
        <f>(RANK(B35, $B$8:$B$10002, 1) - 0.3) / ($C$5 + 0.4)</f>
        <v>0.81582446808510634</v>
      </c>
      <c r="D35" s="1">
        <f>NORMSINV(C35)</f>
        <v>0.89956636433895598</v>
      </c>
      <c r="E35" s="1">
        <f>(RANK(B35, $B$8:$B$10002, 1) - 0.3) / ($C$5 + $C$4 + 0.4)</f>
        <v>0.61227544910179643</v>
      </c>
      <c r="F35" s="1">
        <f>NORMSINV(E35)</f>
        <v>0.28525458772371748</v>
      </c>
    </row>
    <row r="36" spans="2:6" x14ac:dyDescent="0.2">
      <c r="B36" s="1">
        <v>3.7088794474267814</v>
      </c>
      <c r="C36" s="1">
        <f>(RANK(B36, $B$8:$B$10002, 1) - 0.3) / ($C$5 + 0.4)</f>
        <v>0.80917553191489355</v>
      </c>
      <c r="D36" s="1">
        <f>NORMSINV(C36)</f>
        <v>0.87486211255132484</v>
      </c>
      <c r="E36" s="1">
        <f>(RANK(B36, $B$8:$B$10002, 1) - 0.3) / ($C$5 + $C$4 + 0.4)</f>
        <v>0.60728542914171657</v>
      </c>
      <c r="F36" s="1">
        <f>NORMSINV(E36)</f>
        <v>0.27225085458216447</v>
      </c>
    </row>
    <row r="37" spans="2:6" x14ac:dyDescent="0.2">
      <c r="B37" s="1">
        <v>3.6911884291419499</v>
      </c>
      <c r="C37" s="1">
        <f>(RANK(B37, $B$8:$B$10002, 1) - 0.3) / ($C$5 + 0.4)</f>
        <v>0.80252659574468088</v>
      </c>
      <c r="D37" s="1">
        <f>NORMSINV(C37)</f>
        <v>0.85068058950399972</v>
      </c>
      <c r="E37" s="1">
        <f>(RANK(B37, $B$8:$B$10002, 1) - 0.3) / ($C$5 + $C$4 + 0.4)</f>
        <v>0.60229540918163671</v>
      </c>
      <c r="F37" s="1">
        <f>NORMSINV(E37)</f>
        <v>0.2592929978290815</v>
      </c>
    </row>
    <row r="38" spans="2:6" x14ac:dyDescent="0.2">
      <c r="B38" s="1">
        <v>3.6642037840312129</v>
      </c>
      <c r="C38" s="1">
        <f>(RANK(B38, $B$8:$B$10002, 1) - 0.3) / ($C$5 + 0.4)</f>
        <v>0.7958776595744681</v>
      </c>
      <c r="D38" s="1">
        <f>NORMSINV(C38)</f>
        <v>0.82698655719548408</v>
      </c>
      <c r="E38" s="1">
        <f>(RANK(B38, $B$8:$B$10002, 1) - 0.3) / ($C$5 + $C$4 + 0.4)</f>
        <v>0.59730538922155685</v>
      </c>
      <c r="F38" s="1">
        <f>NORMSINV(E38)</f>
        <v>0.24637853400043935</v>
      </c>
    </row>
    <row r="39" spans="2:6" x14ac:dyDescent="0.2">
      <c r="B39" s="1">
        <v>3.6546315023883951</v>
      </c>
      <c r="C39" s="1">
        <f>(RANK(B39, $B$8:$B$10002, 1) - 0.3) / ($C$5 + 0.4)</f>
        <v>0.78922872340425532</v>
      </c>
      <c r="D39" s="1">
        <f>NORMSINV(C39)</f>
        <v>0.80374795407500377</v>
      </c>
      <c r="E39" s="1">
        <f>(RANK(B39, $B$8:$B$10002, 1) - 0.3) / ($C$5 + $C$4 + 0.4)</f>
        <v>0.5923153692614771</v>
      </c>
      <c r="F39" s="1">
        <f>NORMSINV(E39)</f>
        <v>0.2335050334137195</v>
      </c>
    </row>
    <row r="40" spans="2:6" x14ac:dyDescent="0.2">
      <c r="B40" s="1">
        <v>3.5946452840347787</v>
      </c>
      <c r="C40" s="1">
        <f>(RANK(B40, $B$8:$B$10002, 1) - 0.3) / ($C$5 + 0.4)</f>
        <v>0.78257978723404253</v>
      </c>
      <c r="D40" s="1">
        <f>NORMSINV(C40)</f>
        <v>0.78093550996327554</v>
      </c>
      <c r="E40" s="1">
        <f>(RANK(B40, $B$8:$B$10002, 1) - 0.3) / ($C$5 + $C$4 + 0.4)</f>
        <v>0.58732534930139724</v>
      </c>
      <c r="F40" s="1">
        <f>NORMSINV(E40)</f>
        <v>0.22067011655872479</v>
      </c>
    </row>
    <row r="41" spans="2:6" x14ac:dyDescent="0.2">
      <c r="B41" s="1">
        <v>3.5935086859452317</v>
      </c>
      <c r="C41" s="1">
        <f>(RANK(B41, $B$8:$B$10002, 1) - 0.3) / ($C$5 + 0.4)</f>
        <v>0.77593085106382975</v>
      </c>
      <c r="D41" s="1">
        <f>NORMSINV(C41)</f>
        <v>0.75852241758343752</v>
      </c>
      <c r="E41" s="1">
        <f>(RANK(B41, $B$8:$B$10002, 1) - 0.3) / ($C$5 + $C$4 + 0.4)</f>
        <v>0.58233532934131738</v>
      </c>
      <c r="F41" s="1">
        <f>NORMSINV(E41)</f>
        <v>0.20787145065533047</v>
      </c>
    </row>
    <row r="42" spans="2:6" x14ac:dyDescent="0.2">
      <c r="B42" s="1">
        <v>3.5913252318110622</v>
      </c>
      <c r="C42" s="1">
        <f>(RANK(B42, $B$8:$B$10002, 1) - 0.3) / ($C$5 + 0.4)</f>
        <v>0.76928191489361697</v>
      </c>
      <c r="D42" s="1">
        <f>NORMSINV(C42)</f>
        <v>0.73648405094193237</v>
      </c>
      <c r="E42" s="1">
        <f>(RANK(B42, $B$8:$B$10002, 1) - 0.3) / ($C$5 + $C$4 + 0.4)</f>
        <v>0.57734530938123751</v>
      </c>
      <c r="F42" s="1">
        <f>NORMSINV(E42)</f>
        <v>0.19510674636432496</v>
      </c>
    </row>
    <row r="43" spans="2:6" x14ac:dyDescent="0.2">
      <c r="B43" s="1">
        <v>3.5807862912704405</v>
      </c>
      <c r="C43" s="1">
        <f>(RANK(B43, $B$8:$B$10002, 1) - 0.3) / ($C$5 + 0.4)</f>
        <v>0.7626329787234043</v>
      </c>
      <c r="D43" s="1">
        <f>NORMSINV(C43)</f>
        <v>0.71479772271184716</v>
      </c>
      <c r="E43" s="1">
        <f>(RANK(B43, $B$8:$B$10002, 1) - 0.3) / ($C$5 + $C$4 + 0.4)</f>
        <v>0.57235528942115765</v>
      </c>
      <c r="F43" s="1">
        <f>NORMSINV(E43)</f>
        <v>0.18237375463848352</v>
      </c>
    </row>
    <row r="44" spans="2:6" x14ac:dyDescent="0.2">
      <c r="B44" s="1">
        <v>3.553620951846626</v>
      </c>
      <c r="C44" s="1">
        <f>(RANK(B44, $B$8:$B$10002, 1) - 0.3) / ($C$5 + 0.4)</f>
        <v>0.75598404255319152</v>
      </c>
      <c r="D44" s="1">
        <f>NORMSINV(C44)</f>
        <v>0.69344247426622707</v>
      </c>
      <c r="E44" s="1">
        <f>(RANK(B44, $B$8:$B$10002, 1) - 0.3) / ($C$5 + $C$4 + 0.4)</f>
        <v>0.56736526946107779</v>
      </c>
      <c r="F44" s="1">
        <f>NORMSINV(E44)</f>
        <v>0.16967026370190358</v>
      </c>
    </row>
    <row r="45" spans="2:6" x14ac:dyDescent="0.2">
      <c r="B45" s="1">
        <v>3.5460721031495419</v>
      </c>
      <c r="C45" s="1">
        <f>(RANK(B45, $B$8:$B$10002, 1) - 0.3) / ($C$5 + 0.4)</f>
        <v>0.74933510638297873</v>
      </c>
      <c r="D45" s="1">
        <f>NORMSINV(C45)</f>
        <v>0.67239889318635737</v>
      </c>
      <c r="E45" s="1">
        <f>(RANK(B45, $B$8:$B$10002, 1) - 0.3) / ($C$5 + $C$4 + 0.4)</f>
        <v>0.56237524950099804</v>
      </c>
      <c r="F45" s="1">
        <f>NORMSINV(E45)</f>
        <v>0.15699409614643048</v>
      </c>
    </row>
    <row r="46" spans="2:6" x14ac:dyDescent="0.2">
      <c r="B46" s="1">
        <v>3.5395570305947888</v>
      </c>
      <c r="C46" s="1">
        <f>(RANK(B46, $B$8:$B$10002, 1) - 0.3) / ($C$5 + 0.4)</f>
        <v>0.74268617021276595</v>
      </c>
      <c r="D46" s="1">
        <f>NORMSINV(C46)</f>
        <v>0.65164895400387912</v>
      </c>
      <c r="E46" s="1">
        <f>(RANK(B46, $B$8:$B$10002, 1) - 0.3) / ($C$5 + $C$4 + 0.4)</f>
        <v>0.55738522954091818</v>
      </c>
      <c r="F46" s="1">
        <f>NORMSINV(E46)</f>
        <v>0.14434310613471857</v>
      </c>
    </row>
    <row r="47" spans="2:6" x14ac:dyDescent="0.2">
      <c r="B47" s="1">
        <v>3.462321238767192</v>
      </c>
      <c r="C47" s="1">
        <f>(RANK(B47, $B$8:$B$10002, 1) - 0.3) / ($C$5 + 0.4)</f>
        <v>0.73603723404255317</v>
      </c>
      <c r="D47" s="1">
        <f>NORMSINV(C47)</f>
        <v>0.63117587868129144</v>
      </c>
      <c r="E47" s="1">
        <f>(RANK(B47, $B$8:$B$10002, 1) - 0.3) / ($C$5 + $C$4 + 0.4)</f>
        <v>0.55239520958083832</v>
      </c>
      <c r="F47" s="1">
        <f>NORMSINV(E47)</f>
        <v>0.13171517670012142</v>
      </c>
    </row>
    <row r="48" spans="2:6" x14ac:dyDescent="0.2">
      <c r="B48" s="1">
        <v>3.3596295826415723</v>
      </c>
      <c r="C48" s="1">
        <f>(RANK(B48, $B$8:$B$10002, 1) - 0.3) / ($C$5 + 0.4)</f>
        <v>0.72938829787234039</v>
      </c>
      <c r="D48" s="1">
        <f>NORMSINV(C48)</f>
        <v>0.61096401393451216</v>
      </c>
      <c r="E48" s="1">
        <f>(RANK(B48, $B$8:$B$10002, 1) - 0.3) / ($C$5 + $C$4 + 0.4)</f>
        <v>0.54740518962075846</v>
      </c>
      <c r="F48" s="1">
        <f>NORMSINV(E48)</f>
        <v>0.11910821713417175</v>
      </c>
    </row>
    <row r="49" spans="2:6" x14ac:dyDescent="0.2">
      <c r="B49" s="1">
        <v>3.341649275063137</v>
      </c>
      <c r="C49" s="1">
        <f>(RANK(B49, $B$8:$B$10002, 1) - 0.3) / ($C$5 + 0.4)</f>
        <v>0.7227393617021276</v>
      </c>
      <c r="D49" s="1">
        <f>NORMSINV(C49)</f>
        <v>0.59099872298542266</v>
      </c>
      <c r="E49" s="1">
        <f>(RANK(B49, $B$8:$B$10002, 1) - 0.3) / ($C$5 + $C$4 + 0.4)</f>
        <v>0.5424151696606786</v>
      </c>
      <c r="F49" s="1">
        <f>NORMSINV(E49)</f>
        <v>0.10652016045293451</v>
      </c>
    </row>
    <row r="50" spans="2:6" x14ac:dyDescent="0.2">
      <c r="B50" s="1">
        <v>3.3160073949156876</v>
      </c>
      <c r="C50" s="1">
        <f>(RANK(B50, $B$8:$B$10002, 1) - 0.3) / ($C$5 + 0.4)</f>
        <v>0.71609042553191493</v>
      </c>
      <c r="D50" s="1">
        <f>NORMSINV(C50)</f>
        <v>0.57126628972593729</v>
      </c>
      <c r="E50" s="1">
        <f>(RANK(B50, $B$8:$B$10002, 1) - 0.3) / ($C$5 + $C$4 + 0.4)</f>
        <v>0.53742514970059885</v>
      </c>
      <c r="F50" s="1">
        <f>NORMSINV(E50)</f>
        <v>9.3948960933968692E-2</v>
      </c>
    </row>
    <row r="51" spans="2:6" x14ac:dyDescent="0.2">
      <c r="B51" s="1">
        <v>3.2790005170098002</v>
      </c>
      <c r="C51" s="1">
        <f>(RANK(B51, $B$8:$B$10002, 1) - 0.3) / ($C$5 + 0.4)</f>
        <v>0.70944148936170215</v>
      </c>
      <c r="D51" s="1">
        <f>NORMSINV(C51)</f>
        <v>0.55175383359677166</v>
      </c>
      <c r="E51" s="1">
        <f>(RANK(B51, $B$8:$B$10002, 1) - 0.3) / ($C$5 + $C$4 + 0.4)</f>
        <v>0.53243512974051899</v>
      </c>
      <c r="F51" s="1">
        <f>NORMSINV(E51)</f>
        <v>8.1392591716037396E-2</v>
      </c>
    </row>
    <row r="52" spans="2:6" x14ac:dyDescent="0.2">
      <c r="B52" s="1">
        <v>3.2785880231490458</v>
      </c>
      <c r="C52" s="1">
        <f>(RANK(B52, $B$8:$B$10002, 1) - 0.3) / ($C$5 + 0.4)</f>
        <v>0.70279255319148937</v>
      </c>
      <c r="D52" s="1">
        <f>NORMSINV(C52)</f>
        <v>0.53244923374825626</v>
      </c>
      <c r="E52" s="1">
        <f>(RANK(B52, $B$8:$B$10002, 1) - 0.3) / ($C$5 + $C$4 + 0.4)</f>
        <v>0.52744510978043913</v>
      </c>
      <c r="F52" s="1">
        <f>NORMSINV(E52)</f>
        <v>6.8849042454066312E-2</v>
      </c>
    </row>
    <row r="53" spans="2:6" x14ac:dyDescent="0.2">
      <c r="B53" s="1">
        <v>3.2441254621836255</v>
      </c>
      <c r="C53" s="1">
        <f>(RANK(B53, $B$8:$B$10002, 1) - 0.3) / ($C$5 + 0.4)</f>
        <v>0.69614361702127658</v>
      </c>
      <c r="D53" s="1">
        <f>NORMSINV(C53)</f>
        <v>0.5133410612685253</v>
      </c>
      <c r="E53" s="1">
        <f>(RANK(B53, $B$8:$B$10002, 1) - 0.3) / ($C$5 + $C$4 + 0.4)</f>
        <v>0.52245508982035926</v>
      </c>
      <c r="F53" s="1">
        <f>NORMSINV(E53)</f>
        <v>5.6316317022151882E-2</v>
      </c>
    </row>
    <row r="54" spans="2:6" x14ac:dyDescent="0.2">
      <c r="B54" s="1">
        <v>3.2404971861486711</v>
      </c>
      <c r="C54" s="1">
        <f>(RANK(B54, $B$8:$B$10002, 1) - 0.3) / ($C$5 + 0.4)</f>
        <v>0.6894946808510638</v>
      </c>
      <c r="D54" s="1">
        <f>NORMSINV(C54)</f>
        <v>0.49441851844513979</v>
      </c>
      <c r="E54" s="1">
        <f>(RANK(B54, $B$8:$B$10002, 1) - 0.3) / ($C$5 + $C$4 + 0.4)</f>
        <v>0.5174650698602794</v>
      </c>
      <c r="F54" s="1">
        <f>NORMSINV(E54)</f>
        <v>4.3792431257696302E-2</v>
      </c>
    </row>
    <row r="55" spans="2:6" x14ac:dyDescent="0.2">
      <c r="B55" s="1">
        <v>3.1630642202273465</v>
      </c>
      <c r="C55" s="1">
        <f>(RANK(B55, $B$8:$B$10002, 1) - 0.3) / ($C$5 + 0.4)</f>
        <v>0.68284574468085102</v>
      </c>
      <c r="D55" s="1">
        <f>NORMSINV(C55)</f>
        <v>0.47567138417667387</v>
      </c>
      <c r="E55" s="1">
        <f>(RANK(B55, $B$8:$B$10002, 1) - 0.3) / ($C$5 + $C$4 + 0.4)</f>
        <v>0.51247504990019965</v>
      </c>
      <c r="F55" s="1">
        <f>NORMSINV(E55)</f>
        <v>3.1275410739968611E-2</v>
      </c>
    </row>
    <row r="56" spans="2:6" x14ac:dyDescent="0.2">
      <c r="B56" s="1">
        <v>3.1391007797458181</v>
      </c>
      <c r="C56" s="1">
        <f>(RANK(B56, $B$8:$B$10002, 1) - 0.3) / ($C$5 + 0.4)</f>
        <v>0.67619680851063824</v>
      </c>
      <c r="D56" s="1">
        <f>NORMSINV(C56)</f>
        <v>0.4570899647765887</v>
      </c>
      <c r="E56" s="1">
        <f>(RANK(B56, $B$8:$B$10002, 1) - 0.3) / ($C$5 + $C$4 + 0.4)</f>
        <v>0.50748502994011979</v>
      </c>
      <c r="F56" s="1">
        <f>NORMSINV(E56)</f>
        <v>1.8763288596579494E-2</v>
      </c>
    </row>
    <row r="57" spans="2:6" x14ac:dyDescent="0.2">
      <c r="B57" s="1">
        <v>3.0332328260049053</v>
      </c>
      <c r="C57" s="1">
        <f>(RANK(B57, $B$8:$B$10002, 1) - 0.3) / ($C$5 + 0.4)</f>
        <v>0.66954787234042556</v>
      </c>
      <c r="D57" s="1">
        <f>NORMSINV(C57)</f>
        <v>0.43866504951730972</v>
      </c>
      <c r="E57" s="1">
        <f>(RANK(B57, $B$8:$B$10002, 1) - 0.3) / ($C$5 + $C$4 + 0.4)</f>
        <v>0.50249500998003993</v>
      </c>
      <c r="F57" s="1">
        <f>NORMSINV(E57)</f>
        <v>6.2541033315154067E-3</v>
      </c>
    </row>
    <row r="58" spans="2:6" x14ac:dyDescent="0.2">
      <c r="B58" s="1">
        <v>3.0160798922812293</v>
      </c>
      <c r="C58" s="1">
        <f>(RANK(B58, $B$8:$B$10002, 1) - 0.3) / ($C$5 + 0.4)</f>
        <v>0.66289893617021278</v>
      </c>
      <c r="D58" s="1">
        <f>NORMSINV(C58)</f>
        <v>0.42038787035137337</v>
      </c>
      <c r="E58" s="1">
        <f>(RANK(B58, $B$8:$B$10002, 1) - 0.3) / ($C$5 + $C$4 + 0.4)</f>
        <v>0.49750499001996007</v>
      </c>
      <c r="F58" s="1">
        <f>NORMSINV(E58)</f>
        <v>-6.2541033315154067E-3</v>
      </c>
    </row>
    <row r="59" spans="2:6" x14ac:dyDescent="0.2">
      <c r="B59" s="1">
        <v>2.9798841299689562</v>
      </c>
      <c r="C59" s="1">
        <f>(RANK(B59, $B$8:$B$10002, 1) - 0.3) / ($C$5 + 0.4)</f>
        <v>0.65625</v>
      </c>
      <c r="D59" s="1">
        <f>NORMSINV(C59)</f>
        <v>0.40225006532172536</v>
      </c>
      <c r="E59" s="1">
        <f>(RANK(B59, $B$8:$B$10002, 1) - 0.3) / ($C$5 + $C$4 + 0.4)</f>
        <v>0.49251497005988026</v>
      </c>
      <c r="F59" s="1">
        <f>NORMSINV(E59)</f>
        <v>-1.8763288596579355E-2</v>
      </c>
    </row>
    <row r="60" spans="2:6" x14ac:dyDescent="0.2">
      <c r="B60" s="1">
        <v>2.9700756848112451</v>
      </c>
      <c r="C60" s="1">
        <f>(RANK(B60, $B$8:$B$10002, 1) - 0.3) / ($C$5 + 0.4)</f>
        <v>0.64960106382978722</v>
      </c>
      <c r="D60" s="1">
        <f>NORMSINV(C60)</f>
        <v>0.38424364523703519</v>
      </c>
      <c r="E60" s="1">
        <f>(RANK(B60, $B$8:$B$10002, 1) - 0.3) / ($C$5 + $C$4 + 0.4)</f>
        <v>0.4875249500998004</v>
      </c>
      <c r="F60" s="1">
        <f>NORMSINV(E60)</f>
        <v>-3.1275410739968465E-2</v>
      </c>
    </row>
    <row r="61" spans="2:6" x14ac:dyDescent="0.2">
      <c r="B61" s="1">
        <v>2.92116049671744</v>
      </c>
      <c r="C61" s="1">
        <f>(RANK(B61, $B$8:$B$10002, 1) - 0.3) / ($C$5 + 0.4)</f>
        <v>0.64295212765957444</v>
      </c>
      <c r="D61" s="1">
        <f>NORMSINV(C61)</f>
        <v>0.36636096324220568</v>
      </c>
      <c r="E61" s="1">
        <f>(RANK(B61, $B$8:$B$10002, 1) - 0.3) / ($C$5 + $C$4 + 0.4)</f>
        <v>0.48253493013972054</v>
      </c>
      <c r="F61" s="1">
        <f>NORMSINV(E61)</f>
        <v>-4.379243125769644E-2</v>
      </c>
    </row>
    <row r="62" spans="2:6" x14ac:dyDescent="0.2">
      <c r="B62" s="1">
        <v>2.9004865230453065</v>
      </c>
      <c r="C62" s="1">
        <f>(RANK(B62, $B$8:$B$10002, 1) - 0.3) / ($C$5 + 0.4)</f>
        <v>0.63630319148936165</v>
      </c>
      <c r="D62" s="1">
        <f>NORMSINV(C62)</f>
        <v>0.3485946869605821</v>
      </c>
      <c r="E62" s="1">
        <f>(RANK(B62, $B$8:$B$10002, 1) - 0.3) / ($C$5 + $C$4 + 0.4)</f>
        <v>0.47754491017964074</v>
      </c>
      <c r="F62" s="1">
        <f>NORMSINV(E62)</f>
        <v>-5.6316317022151882E-2</v>
      </c>
    </row>
    <row r="63" spans="2:6" x14ac:dyDescent="0.2">
      <c r="B63" s="1">
        <v>2.8518280306145543</v>
      </c>
      <c r="C63" s="1">
        <f>(RANK(B63, $B$8:$B$10002, 1) - 0.3) / ($C$5 + 0.4)</f>
        <v>0.62965425531914898</v>
      </c>
      <c r="D63" s="1">
        <f>NORMSINV(C63)</f>
        <v>0.33093777292405102</v>
      </c>
      <c r="E63" s="1">
        <f>(RANK(B63, $B$8:$B$10002, 1) - 0.3) / ($C$5 + $C$4 + 0.4)</f>
        <v>0.47255489021956087</v>
      </c>
      <c r="F63" s="1">
        <f>NORMSINV(E63)</f>
        <v>-6.8849042454066312E-2</v>
      </c>
    </row>
    <row r="64" spans="2:6" x14ac:dyDescent="0.2">
      <c r="B64" s="1">
        <v>2.6951878754889393</v>
      </c>
      <c r="C64" s="1">
        <f>(RANK(B64, $B$8:$B$10002, 1) - 0.3) / ($C$5 + 0.4)</f>
        <v>0.6230053191489362</v>
      </c>
      <c r="D64" s="1">
        <f>NORMSINV(C64)</f>
        <v>0.31338344304125598</v>
      </c>
      <c r="E64" s="1">
        <f>(RANK(B64, $B$8:$B$10002, 1) - 0.3) / ($C$5 + $C$4 + 0.4)</f>
        <v>0.46756487025948101</v>
      </c>
      <c r="F64" s="1">
        <f>NORMSINV(E64)</f>
        <v>-8.1392591716037396E-2</v>
      </c>
    </row>
    <row r="65" spans="2:6" x14ac:dyDescent="0.2">
      <c r="B65" s="1">
        <v>2.6571600057443785</v>
      </c>
      <c r="C65" s="1">
        <f>(RANK(B65, $B$8:$B$10002, 1) - 0.3) / ($C$5 + 0.4)</f>
        <v>0.61635638297872342</v>
      </c>
      <c r="D65" s="1">
        <f>NORMSINV(C65)</f>
        <v>0.29592516288346499</v>
      </c>
      <c r="E65" s="1">
        <f>(RANK(B65, $B$8:$B$10002, 1) - 0.3) / ($C$5 + $C$4 + 0.4)</f>
        <v>0.46257485029940121</v>
      </c>
      <c r="F65" s="1">
        <f>NORMSINV(E65)</f>
        <v>-9.3948960933968581E-2</v>
      </c>
    </row>
    <row r="66" spans="2:6" x14ac:dyDescent="0.2">
      <c r="B66" s="1">
        <v>2.5822915065637781</v>
      </c>
      <c r="C66" s="1">
        <f>(RANK(B66, $B$8:$B$10002, 1) - 0.3) / ($C$5 + 0.4)</f>
        <v>0.60970744680851063</v>
      </c>
      <c r="D66" s="1">
        <f>NORMSINV(C66)</f>
        <v>0.27855662159287398</v>
      </c>
      <c r="E66" s="1">
        <f>(RANK(B66, $B$8:$B$10002, 1) - 0.3) / ($C$5 + $C$4 + 0.4)</f>
        <v>0.45758483033932135</v>
      </c>
      <c r="F66" s="1">
        <f>NORMSINV(E66)</f>
        <v>-0.10652016045293462</v>
      </c>
    </row>
    <row r="67" spans="2:6" x14ac:dyDescent="0.2">
      <c r="B67" s="1">
        <v>2.5813292907676786</v>
      </c>
      <c r="C67" s="1">
        <f>(RANK(B67, $B$8:$B$10002, 1) - 0.3) / ($C$5 + 0.4)</f>
        <v>0.60305851063829785</v>
      </c>
      <c r="D67" s="1">
        <f>NORMSINV(C67)</f>
        <v>0.26127171323997056</v>
      </c>
      <c r="E67" s="1">
        <f>(RANK(B67, $B$8:$B$10002, 1) - 0.3) / ($C$5 + $C$4 + 0.4)</f>
        <v>0.45259481037924154</v>
      </c>
      <c r="F67" s="1">
        <f>NORMSINV(E67)</f>
        <v>-0.11910821713417175</v>
      </c>
    </row>
    <row r="68" spans="2:6" x14ac:dyDescent="0.2">
      <c r="B68" s="1">
        <v>2.5556584388476051</v>
      </c>
      <c r="C68" s="1">
        <f>(RANK(B68, $B$8:$B$10002, 1) - 0.3) / ($C$5 + 0.4)</f>
        <v>0.59640957446808507</v>
      </c>
      <c r="D68" s="1">
        <f>NORMSINV(C68)</f>
        <v>0.24406451947547231</v>
      </c>
      <c r="E68" s="1">
        <f>(RANK(B68, $B$8:$B$10002, 1) - 0.3) / ($C$5 + $C$4 + 0.4)</f>
        <v>0.44760479041916168</v>
      </c>
      <c r="F68" s="1">
        <f>NORMSINV(E68)</f>
        <v>-0.13171517670012142</v>
      </c>
    </row>
    <row r="69" spans="2:6" x14ac:dyDescent="0.2">
      <c r="B69" s="1">
        <v>2.5532214281305472</v>
      </c>
      <c r="C69" s="1">
        <f>(RANK(B69, $B$8:$B$10002, 1) - 0.3) / ($C$5 + 0.4)</f>
        <v>0.58976063829787229</v>
      </c>
      <c r="D69" s="1">
        <f>NORMSINV(C69)</f>
        <v>0.22692929333873882</v>
      </c>
      <c r="E69" s="1">
        <f>(RANK(B69, $B$8:$B$10002, 1) - 0.3) / ($C$5 + $C$4 + 0.4)</f>
        <v>0.44261477045908182</v>
      </c>
      <c r="F69" s="1">
        <f>NORMSINV(E69)</f>
        <v>-0.14434310613471857</v>
      </c>
    </row>
    <row r="70" spans="2:6" x14ac:dyDescent="0.2">
      <c r="B70" s="1">
        <v>2.541315794524186</v>
      </c>
      <c r="C70" s="1">
        <f>(RANK(B70, $B$8:$B$10002, 1) - 0.3) / ($C$5 + 0.4)</f>
        <v>0.58311170212765961</v>
      </c>
      <c r="D70" s="1">
        <f>NORMSINV(C70)</f>
        <v>0.2098604440987725</v>
      </c>
      <c r="E70" s="1">
        <f>(RANK(B70, $B$8:$B$10002, 1) - 0.3) / ($C$5 + $C$4 + 0.4)</f>
        <v>0.43762475049900201</v>
      </c>
      <c r="F70" s="1">
        <f>NORMSINV(E70)</f>
        <v>-0.15699409614643037</v>
      </c>
    </row>
    <row r="71" spans="2:6" x14ac:dyDescent="0.2">
      <c r="B71" s="1">
        <v>2.5272684063221651</v>
      </c>
      <c r="C71" s="1">
        <f>(RANK(B71, $B$8:$B$10002, 1) - 0.3) / ($C$5 + 0.4)</f>
        <v>0.57646276595744683</v>
      </c>
      <c r="D71" s="1">
        <f>NORMSINV(C71)</f>
        <v>0.19285252301627676</v>
      </c>
      <c r="E71" s="1">
        <f>(RANK(B71, $B$8:$B$10002, 1) - 0.3) / ($C$5 + $C$4 + 0.4)</f>
        <v>0.43263473053892215</v>
      </c>
      <c r="F71" s="1">
        <f>NORMSINV(E71)</f>
        <v>-0.16967026370190372</v>
      </c>
    </row>
    <row r="72" spans="2:6" x14ac:dyDescent="0.2">
      <c r="B72" s="1">
        <v>2.5070611897885073</v>
      </c>
      <c r="C72" s="1">
        <f>(RANK(B72, $B$8:$B$10002, 1) - 0.3) / ($C$5 + 0.4)</f>
        <v>0.56981382978723405</v>
      </c>
      <c r="D72" s="1">
        <f>NORMSINV(C72)</f>
        <v>0.1759002099259766</v>
      </c>
      <c r="E72" s="1">
        <f>(RANK(B72, $B$8:$B$10002, 1) - 0.3) / ($C$5 + $C$4 + 0.4)</f>
        <v>0.42764471057884229</v>
      </c>
      <c r="F72" s="1">
        <f>NORMSINV(E72)</f>
        <v>-0.18237375463848368</v>
      </c>
    </row>
    <row r="73" spans="2:6" x14ac:dyDescent="0.2">
      <c r="B73" s="1">
        <v>2.5016749251269967</v>
      </c>
      <c r="C73" s="1">
        <f>(RANK(B73, $B$8:$B$10002, 1) - 0.3) / ($C$5 + 0.4)</f>
        <v>0.56316489361702127</v>
      </c>
      <c r="D73" s="1">
        <f>NORMSINV(C73)</f>
        <v>0.15899830054772235</v>
      </c>
      <c r="E73" s="1">
        <f>(RANK(B73, $B$8:$B$10002, 1) - 0.3) / ($C$5 + $C$4 + 0.4)</f>
        <v>0.42265469061876249</v>
      </c>
      <c r="F73" s="1">
        <f>NORMSINV(E73)</f>
        <v>-0.19510674636432496</v>
      </c>
    </row>
    <row r="74" spans="2:6" x14ac:dyDescent="0.2">
      <c r="B74" s="1">
        <v>2.4922237811954147</v>
      </c>
      <c r="C74" s="1">
        <f>(RANK(B74, $B$8:$B$10002, 1) - 0.3) / ($C$5 + 0.4)</f>
        <v>0.55651595744680848</v>
      </c>
      <c r="D74" s="1">
        <f>NORMSINV(C74)</f>
        <v>0.14214169444300165</v>
      </c>
      <c r="E74" s="1">
        <f>(RANK(B74, $B$8:$B$10002, 1) - 0.3) / ($C$5 + $C$4 + 0.4)</f>
        <v>0.41766467065868262</v>
      </c>
      <c r="F74" s="1">
        <f>NORMSINV(E74)</f>
        <v>-0.20787145065533047</v>
      </c>
    </row>
    <row r="75" spans="2:6" x14ac:dyDescent="0.2">
      <c r="B75" s="1">
        <v>2.4638014835520821</v>
      </c>
      <c r="C75" s="1">
        <f>(RANK(B75, $B$8:$B$10002, 1) - 0.3) / ($C$5 + 0.4)</f>
        <v>0.5498670212765957</v>
      </c>
      <c r="D75" s="1">
        <f>NORMSINV(C75)</f>
        <v>0.12532538354049272</v>
      </c>
      <c r="E75" s="1">
        <f>(RANK(B75, $B$8:$B$10002, 1) - 0.3) / ($C$5 + $C$4 + 0.4)</f>
        <v>0.41267465069860282</v>
      </c>
      <c r="F75" s="1">
        <f>NORMSINV(E75)</f>
        <v>-0.22067011655872468</v>
      </c>
    </row>
    <row r="76" spans="2:6" x14ac:dyDescent="0.2">
      <c r="B76" s="1">
        <v>2.4406996006957238</v>
      </c>
      <c r="C76" s="1">
        <f>(RANK(B76, $B$8:$B$10002, 1) - 0.3) / ($C$5 + 0.4)</f>
        <v>0.54321808510638303</v>
      </c>
      <c r="D76" s="1">
        <f>NORMSINV(C76)</f>
        <v>0.10854444116035397</v>
      </c>
      <c r="E76" s="1">
        <f>(RANK(B76, $B$8:$B$10002, 1) - 0.3) / ($C$5 + $C$4 + 0.4)</f>
        <v>0.40768463073852296</v>
      </c>
      <c r="F76" s="1">
        <f>NORMSINV(E76)</f>
        <v>-0.23350503341371939</v>
      </c>
    </row>
    <row r="77" spans="2:6" x14ac:dyDescent="0.2">
      <c r="B77" s="1">
        <v>2.4331689576477542</v>
      </c>
      <c r="C77" s="1">
        <f>(RANK(B77, $B$8:$B$10002, 1) - 0.3) / ($C$5 + 0.4)</f>
        <v>0.53656914893617025</v>
      </c>
      <c r="D77" s="1">
        <f>NORMSINV(C77)</f>
        <v>9.1794011472155768E-2</v>
      </c>
      <c r="E77" s="1">
        <f>(RANK(B77, $B$8:$B$10002, 1) - 0.3) / ($C$5 + $C$4 + 0.4)</f>
        <v>0.4026946107784431</v>
      </c>
      <c r="F77" s="1">
        <f>NORMSINV(E77)</f>
        <v>-0.24637853400043941</v>
      </c>
    </row>
    <row r="78" spans="2:6" x14ac:dyDescent="0.2">
      <c r="B78" s="1">
        <v>2.3949178850467585</v>
      </c>
      <c r="C78" s="1">
        <f>(RANK(B78, $B$8:$B$10002, 1) - 0.3) / ($C$5 + 0.4)</f>
        <v>0.52992021276595747</v>
      </c>
      <c r="D78" s="1">
        <f>NORMSINV(C78)</f>
        <v>7.5069299325823652E-2</v>
      </c>
      <c r="E78" s="1">
        <f>(RANK(B78, $B$8:$B$10002, 1) - 0.3) / ($C$5 + $C$4 + 0.4)</f>
        <v>0.39770459081836329</v>
      </c>
      <c r="F78" s="1">
        <f>NORMSINV(E78)</f>
        <v>-0.2592929978290815</v>
      </c>
    </row>
    <row r="79" spans="2:6" x14ac:dyDescent="0.2">
      <c r="B79" s="1">
        <v>2.3607669433444585</v>
      </c>
      <c r="C79" s="1">
        <f>(RANK(B79, $B$8:$B$10002, 1) - 0.3) / ($C$5 + 0.4)</f>
        <v>0.52327127659574468</v>
      </c>
      <c r="D79" s="1">
        <f>NORMSINV(C79)</f>
        <v>5.8365560398727159E-2</v>
      </c>
      <c r="E79" s="1">
        <f>(RANK(B79, $B$8:$B$10002, 1) - 0.3) / ($C$5 + $C$4 + 0.4)</f>
        <v>0.39271457085828343</v>
      </c>
      <c r="F79" s="1">
        <f>NORMSINV(E79)</f>
        <v>-0.27225085458216447</v>
      </c>
    </row>
    <row r="80" spans="2:6" x14ac:dyDescent="0.2">
      <c r="B80" s="1">
        <v>2.3592059792757158</v>
      </c>
      <c r="C80" s="1">
        <f>(RANK(B80, $B$8:$B$10002, 1) - 0.3) / ($C$5 + 0.4)</f>
        <v>0.5166223404255319</v>
      </c>
      <c r="D80" s="1">
        <f>NORMSINV(C80)</f>
        <v>4.1678091605216329E-2</v>
      </c>
      <c r="E80" s="1">
        <f>(RANK(B80, $B$8:$B$10002, 1) - 0.3) / ($C$5 + $C$4 + 0.4)</f>
        <v>0.38772455089820362</v>
      </c>
      <c r="F80" s="1">
        <f>NORMSINV(E80)</f>
        <v>-0.28525458772371731</v>
      </c>
    </row>
    <row r="81" spans="2:6" x14ac:dyDescent="0.2">
      <c r="B81" s="1">
        <v>2.35646011178296</v>
      </c>
      <c r="C81" s="1">
        <f>(RANK(B81, $B$8:$B$10002, 1) - 0.3) / ($C$5 + 0.4)</f>
        <v>0.50997340425531912</v>
      </c>
      <c r="D81" s="1">
        <f>NORMSINV(C81)</f>
        <v>2.5002221717492175E-2</v>
      </c>
      <c r="E81" s="1">
        <f>(RANK(B81, $B$8:$B$10002, 1) - 0.3) / ($C$5 + $C$4 + 0.4)</f>
        <v>0.38273453093812376</v>
      </c>
      <c r="F81" s="1">
        <f>NORMSINV(E81)</f>
        <v>-0.29830673829035226</v>
      </c>
    </row>
    <row r="82" spans="2:6" x14ac:dyDescent="0.2">
      <c r="B82" s="1">
        <v>2.3252579080932003</v>
      </c>
      <c r="C82" s="1">
        <f>(RANK(B82, $B$8:$B$10002, 1) - 0.3) / ($C$5 + 0.4)</f>
        <v>0.50332446808510634</v>
      </c>
      <c r="D82" s="1">
        <f>NORMSINV(C82)</f>
        <v>8.3333021487657453E-3</v>
      </c>
      <c r="E82" s="1">
        <f>(RANK(B82, $B$8:$B$10002, 1) - 0.3) / ($C$5 + $C$4 + 0.4)</f>
        <v>0.3777445109780439</v>
      </c>
      <c r="F82" s="1">
        <f>NORMSINV(E82)</f>
        <v>-0.31140990888038428</v>
      </c>
    </row>
    <row r="83" spans="2:6" x14ac:dyDescent="0.2">
      <c r="B83" s="1">
        <v>2.3123086392213326</v>
      </c>
      <c r="C83" s="1">
        <f>(RANK(B83, $B$8:$B$10002, 1) - 0.3) / ($C$5 + 0.4)</f>
        <v>0.49667553191489361</v>
      </c>
      <c r="D83" s="1">
        <f>NORMSINV(C83)</f>
        <v>-8.3333021487658841E-3</v>
      </c>
      <c r="E83" s="1">
        <f>(RANK(B83, $B$8:$B$10002, 1) - 0.3) / ($C$5 + $C$4 + 0.4)</f>
        <v>0.3727544910179641</v>
      </c>
      <c r="F83" s="1">
        <f>NORMSINV(E83)</f>
        <v>-0.32456676785852062</v>
      </c>
    </row>
    <row r="84" spans="2:6" x14ac:dyDescent="0.2">
      <c r="B84" s="1">
        <v>2.2926198299336806</v>
      </c>
      <c r="C84" s="1">
        <f>(RANK(B84, $B$8:$B$10002, 1) - 0.3) / ($C$5 + 0.4)</f>
        <v>0.49002659574468083</v>
      </c>
      <c r="D84" s="1">
        <f>NORMSINV(C84)</f>
        <v>-2.5002221717492314E-2</v>
      </c>
      <c r="E84" s="1">
        <f>(RANK(B84, $B$8:$B$10002, 1) - 0.3) / ($C$5 + $C$4 + 0.4)</f>
        <v>0.36776447105788423</v>
      </c>
      <c r="F84" s="1">
        <f>NORMSINV(E84)</f>
        <v>-0.33778005379514503</v>
      </c>
    </row>
    <row r="85" spans="2:6" x14ac:dyDescent="0.2">
      <c r="B85" s="1">
        <v>2.2763366662911433</v>
      </c>
      <c r="C85" s="1">
        <f>(RANK(B85, $B$8:$B$10002, 1) - 0.3) / ($C$5 + 0.4)</f>
        <v>0.4833776595744681</v>
      </c>
      <c r="D85" s="1">
        <f>NORMSINV(C85)</f>
        <v>-4.1678091605216329E-2</v>
      </c>
      <c r="E85" s="1">
        <f>(RANK(B85, $B$8:$B$10002, 1) - 0.3) / ($C$5 + $C$4 + 0.4)</f>
        <v>0.36277445109780437</v>
      </c>
      <c r="F85" s="1">
        <f>NORMSINV(E85)</f>
        <v>-0.35105258016089946</v>
      </c>
    </row>
    <row r="86" spans="2:6" x14ac:dyDescent="0.2">
      <c r="B86" s="1">
        <v>2.2760202060403385</v>
      </c>
      <c r="C86" s="1">
        <f>(RANK(B86, $B$8:$B$10002, 1) - 0.3) / ($C$5 + 0.4)</f>
        <v>0.47672872340425532</v>
      </c>
      <c r="D86" s="1">
        <f>NORMSINV(C86)</f>
        <v>-5.8365560398727159E-2</v>
      </c>
      <c r="E86" s="1">
        <f>(RANK(B86, $B$8:$B$10002, 1) - 0.3) / ($C$5 + $C$4 + 0.4)</f>
        <v>0.35778443113772457</v>
      </c>
      <c r="F86" s="1">
        <f>NORMSINV(E86)</f>
        <v>-0.36438724029913205</v>
      </c>
    </row>
    <row r="87" spans="2:6" x14ac:dyDescent="0.2">
      <c r="B87" s="1">
        <v>2.2577553731043238</v>
      </c>
      <c r="C87" s="1">
        <f>(RANK(B87, $B$8:$B$10002, 1) - 0.3) / ($C$5 + 0.4)</f>
        <v>0.47007978723404253</v>
      </c>
      <c r="D87" s="1">
        <f>NORMSINV(C87)</f>
        <v>-7.5069299325823652E-2</v>
      </c>
      <c r="E87" s="1">
        <f>(RANK(B87, $B$8:$B$10002, 1) - 0.3) / ($C$5 + $C$4 + 0.4)</f>
        <v>0.35279441117764471</v>
      </c>
      <c r="F87" s="1">
        <f>NORMSINV(E87)</f>
        <v>-0.37778701270085818</v>
      </c>
    </row>
    <row r="88" spans="2:6" x14ac:dyDescent="0.2">
      <c r="B88" s="1">
        <v>2.2327280076308593</v>
      </c>
      <c r="C88" s="1">
        <f>(RANK(B88, $B$8:$B$10002, 1) - 0.3) / ($C$5 + 0.4)</f>
        <v>0.46343085106382981</v>
      </c>
      <c r="D88" s="1">
        <f>NORMSINV(C88)</f>
        <v>-9.1794011472155629E-2</v>
      </c>
      <c r="E88" s="1">
        <f>(RANK(B88, $B$8:$B$10002, 1) - 0.3) / ($C$5 + $C$4 + 0.4)</f>
        <v>0.3478043912175649</v>
      </c>
      <c r="F88" s="1">
        <f>NORMSINV(E88)</f>
        <v>-0.39125496660919462</v>
      </c>
    </row>
    <row r="89" spans="2:6" x14ac:dyDescent="0.2">
      <c r="B89" s="1">
        <v>2.2116057600804298</v>
      </c>
      <c r="C89" s="1">
        <f>(RANK(B89, $B$8:$B$10002, 1) - 0.3) / ($C$5 + 0.4)</f>
        <v>0.45678191489361702</v>
      </c>
      <c r="D89" s="1">
        <f>NORMSINV(C89)</f>
        <v>-0.10854444116035383</v>
      </c>
      <c r="E89" s="1">
        <f>(RANK(B89, $B$8:$B$10002, 1) - 0.3) / ($C$5 + $C$4 + 0.4)</f>
        <v>0.34281437125748504</v>
      </c>
      <c r="F89" s="1">
        <f>NORMSINV(E89)</f>
        <v>-0.40479426798281953</v>
      </c>
    </row>
    <row r="90" spans="2:6" x14ac:dyDescent="0.2">
      <c r="B90" s="1">
        <v>2.1956151930631931</v>
      </c>
      <c r="C90" s="1">
        <f>(RANK(B90, $B$8:$B$10002, 1) - 0.3) / ($C$5 + 0.4)</f>
        <v>0.45013297872340424</v>
      </c>
      <c r="D90" s="1">
        <f>NORMSINV(C90)</f>
        <v>-0.12532538354049289</v>
      </c>
      <c r="E90" s="1">
        <f>(RANK(B90, $B$8:$B$10002, 1) - 0.3) / ($C$5 + $C$4 + 0.4)</f>
        <v>0.33782435129740518</v>
      </c>
      <c r="F90" s="1">
        <f>NORMSINV(E90)</f>
        <v>-0.41840818585089429</v>
      </c>
    </row>
    <row r="91" spans="2:6" x14ac:dyDescent="0.2">
      <c r="B91" s="1">
        <v>2.1759806109620103</v>
      </c>
      <c r="C91" s="1">
        <f>(RANK(B91, $B$8:$B$10002, 1) - 0.3) / ($C$5 + 0.4)</f>
        <v>0.44348404255319152</v>
      </c>
      <c r="D91" s="1">
        <f>NORMSINV(C91)</f>
        <v>-0.14214169444300165</v>
      </c>
      <c r="E91" s="1">
        <f>(RANK(B91, $B$8:$B$10002, 1) - 0.3) / ($C$5 + $C$4 + 0.4)</f>
        <v>0.33283433133732537</v>
      </c>
      <c r="F91" s="1">
        <f>NORMSINV(E91)</f>
        <v>-0.43210009909512009</v>
      </c>
    </row>
    <row r="92" spans="2:6" x14ac:dyDescent="0.2">
      <c r="B92" s="1">
        <v>2.1508908211732214</v>
      </c>
      <c r="C92" s="1">
        <f>(RANK(B92, $B$8:$B$10002, 1) - 0.3) / ($C$5 + 0.4)</f>
        <v>0.43683510638297873</v>
      </c>
      <c r="D92" s="1">
        <f>NORMSINV(C92)</f>
        <v>-0.15899830054772235</v>
      </c>
      <c r="E92" s="1">
        <f>(RANK(B92, $B$8:$B$10002, 1) - 0.3) / ($C$5 + $C$4 + 0.4)</f>
        <v>0.32784431137724551</v>
      </c>
      <c r="F92" s="1">
        <f>NORMSINV(E92)</f>
        <v>-0.44587350369822754</v>
      </c>
    </row>
    <row r="93" spans="2:6" x14ac:dyDescent="0.2">
      <c r="B93" s="1">
        <v>2.1508875017397662</v>
      </c>
      <c r="C93" s="1">
        <f>(RANK(B93, $B$8:$B$10002, 1) - 0.3) / ($C$5 + 0.4)</f>
        <v>0.43018617021276595</v>
      </c>
      <c r="D93" s="1">
        <f>NORMSINV(C93)</f>
        <v>-0.1759002099259766</v>
      </c>
      <c r="E93" s="1">
        <f>(RANK(B93, $B$8:$B$10002, 1) - 0.3) / ($C$5 + $C$4 + 0.4)</f>
        <v>0.32285429141716565</v>
      </c>
      <c r="F93" s="1">
        <f>NORMSINV(E93)</f>
        <v>-0.45973202050225354</v>
      </c>
    </row>
    <row r="94" spans="2:6" x14ac:dyDescent="0.2">
      <c r="B94" s="1">
        <v>2.1171324881772806</v>
      </c>
      <c r="C94" s="1">
        <f>(RANK(B94, $B$8:$B$10002, 1) - 0.3) / ($C$5 + 0.4)</f>
        <v>0.42353723404255317</v>
      </c>
      <c r="D94" s="1">
        <f>NORMSINV(C94)</f>
        <v>-0.19285252301627676</v>
      </c>
      <c r="E94" s="1">
        <f>(RANK(B94, $B$8:$B$10002, 1) - 0.3) / ($C$5 + $C$4 + 0.4)</f>
        <v>0.31786427145708585</v>
      </c>
      <c r="F94" s="1">
        <f>NORMSINV(E94)</f>
        <v>-0.47367940352453747</v>
      </c>
    </row>
    <row r="95" spans="2:6" x14ac:dyDescent="0.2">
      <c r="B95" s="1">
        <v>2.1132910182222107</v>
      </c>
      <c r="C95" s="1">
        <f>(RANK(B95, $B$8:$B$10002, 1) - 0.3) / ($C$5 + 0.4)</f>
        <v>0.41688829787234044</v>
      </c>
      <c r="D95" s="1">
        <f>NORMSINV(C95)</f>
        <v>-0.20986044409877233</v>
      </c>
      <c r="E95" s="1">
        <f>(RANK(B95, $B$8:$B$10002, 1) - 0.3) / ($C$5 + $C$4 + 0.4)</f>
        <v>0.31287425149700598</v>
      </c>
      <c r="F95" s="1">
        <f>NORMSINV(E95)</f>
        <v>-0.48771954888450458</v>
      </c>
    </row>
    <row r="96" spans="2:6" x14ac:dyDescent="0.2">
      <c r="B96" s="1">
        <v>2.087307044682789</v>
      </c>
      <c r="C96" s="1">
        <f>(RANK(B96, $B$8:$B$10002, 1) - 0.3) / ($C$5 + 0.4)</f>
        <v>0.41023936170212766</v>
      </c>
      <c r="D96" s="1">
        <f>NORMSINV(C96)</f>
        <v>-0.22692929333873901</v>
      </c>
      <c r="E96" s="1">
        <f>(RANK(B96, $B$8:$B$10002, 1) - 0.3) / ($C$5 + $C$4 + 0.4)</f>
        <v>0.30788423153692618</v>
      </c>
      <c r="F96" s="1">
        <f>NORMSINV(E96)</f>
        <v>-0.50185650440009355</v>
      </c>
    </row>
    <row r="97" spans="2:6" x14ac:dyDescent="0.2">
      <c r="B97" s="1">
        <v>2.0342997910967564</v>
      </c>
      <c r="C97" s="1">
        <f>(RANK(B97, $B$8:$B$10002, 1) - 0.3) / ($C$5 + 0.4)</f>
        <v>0.40359042553191488</v>
      </c>
      <c r="D97" s="1">
        <f>NORMSINV(C97)</f>
        <v>-0.24406451947547245</v>
      </c>
      <c r="E97" s="1">
        <f>(RANK(B97, $B$8:$B$10002, 1) - 0.3) / ($C$5 + $C$4 + 0.4)</f>
        <v>0.30289421157684632</v>
      </c>
      <c r="F97" s="1">
        <f>NORMSINV(E97)</f>
        <v>-0.51609447991924218</v>
      </c>
    </row>
    <row r="98" spans="2:6" x14ac:dyDescent="0.2">
      <c r="B98" s="1">
        <v>2.0241690184891881</v>
      </c>
      <c r="C98" s="1">
        <f>(RANK(B98, $B$8:$B$10002, 1) - 0.3) / ($C$5 + 0.4)</f>
        <v>0.39694148936170215</v>
      </c>
      <c r="D98" s="1">
        <f>NORMSINV(C98)</f>
        <v>-0.26127171323997056</v>
      </c>
      <c r="E98" s="1">
        <f>(RANK(B98, $B$8:$B$10002, 1) - 0.3) / ($C$5 + $C$4 + 0.4)</f>
        <v>0.29790419161676646</v>
      </c>
      <c r="F98" s="1">
        <f>NORMSINV(E98)</f>
        <v>-0.53043785845923541</v>
      </c>
    </row>
    <row r="99" spans="2:6" x14ac:dyDescent="0.2">
      <c r="B99" s="1">
        <v>2.0089187468558172</v>
      </c>
      <c r="C99" s="1">
        <f>(RANK(B99, $B$8:$B$10002, 1) - 0.3) / ($C$5 + 0.4)</f>
        <v>0.39029255319148937</v>
      </c>
      <c r="D99" s="1">
        <f>NORMSINV(C99)</f>
        <v>-0.27855662159287398</v>
      </c>
      <c r="E99" s="1">
        <f>(RANK(B99, $B$8:$B$10002, 1) - 0.3) / ($C$5 + $C$4 + 0.4)</f>
        <v>0.29291417165668665</v>
      </c>
      <c r="F99" s="1">
        <f>NORMSINV(E99)</f>
        <v>-0.54489120823511805</v>
      </c>
    </row>
    <row r="100" spans="2:6" x14ac:dyDescent="0.2">
      <c r="B100" s="1">
        <v>1.9151395531072914</v>
      </c>
      <c r="C100" s="1">
        <f>(RANK(B100, $B$8:$B$10002, 1) - 0.3) / ($C$5 + 0.4)</f>
        <v>0.38364361702127658</v>
      </c>
      <c r="D100" s="1">
        <f>NORMSINV(C100)</f>
        <v>-0.29592516288346499</v>
      </c>
      <c r="E100" s="1">
        <f>(RANK(B100, $B$8:$B$10002, 1) - 0.3) / ($C$5 + $C$4 + 0.4)</f>
        <v>0.28792415169660679</v>
      </c>
      <c r="F100" s="1">
        <f>NORMSINV(E100)</f>
        <v>-0.55945929566790298</v>
      </c>
    </row>
    <row r="101" spans="2:6" x14ac:dyDescent="0.2">
      <c r="B101" s="1">
        <v>1.8006738789987105</v>
      </c>
      <c r="C101" s="1">
        <f>(RANK(B101, $B$8:$B$10002, 1) - 0.3) / ($C$5 + 0.4)</f>
        <v>0.37699468085106386</v>
      </c>
      <c r="D101" s="1">
        <f>NORMSINV(C101)</f>
        <v>-0.31338344304125587</v>
      </c>
      <c r="E101" s="1">
        <f>(RANK(B101, $B$8:$B$10002, 1) - 0.3) / ($C$5 + $C$4 + 0.4)</f>
        <v>0.28293413173652693</v>
      </c>
      <c r="F101" s="1">
        <f>NORMSINV(E101)</f>
        <v>-0.57414709947414488</v>
      </c>
    </row>
    <row r="102" spans="2:6" x14ac:dyDescent="0.2">
      <c r="B102" s="1">
        <v>1.7796305957247052</v>
      </c>
      <c r="C102" s="1">
        <f>(RANK(B102, $B$8:$B$10002, 1) - 0.3) / ($C$5 + 0.4)</f>
        <v>0.37034574468085107</v>
      </c>
      <c r="D102" s="1">
        <f>NORMSINV(C102)</f>
        <v>-0.33093777292405085</v>
      </c>
      <c r="E102" s="1">
        <f>(RANK(B102, $B$8:$B$10002, 1) - 0.3) / ($C$5 + $C$4 + 0.4)</f>
        <v>0.27794411177644712</v>
      </c>
      <c r="F102" s="1">
        <f>NORMSINV(E102)</f>
        <v>-0.58895982595082241</v>
      </c>
    </row>
    <row r="103" spans="2:6" x14ac:dyDescent="0.2">
      <c r="B103" s="1">
        <v>1.6848537208054197</v>
      </c>
      <c r="C103" s="1">
        <f>(RANK(B103, $B$8:$B$10002, 1) - 0.3) / ($C$5 + 0.4)</f>
        <v>0.36369680851063829</v>
      </c>
      <c r="D103" s="1">
        <f>NORMSINV(C103)</f>
        <v>-0.34859468696058221</v>
      </c>
      <c r="E103" s="1">
        <f>(RANK(B103, $B$8:$B$10002, 1) - 0.3) / ($C$5 + $C$4 + 0.4)</f>
        <v>0.27295409181636726</v>
      </c>
      <c r="F103" s="1">
        <f>NORMSINV(E103)</f>
        <v>-0.60390292558359804</v>
      </c>
    </row>
    <row r="104" spans="2:6" x14ac:dyDescent="0.2">
      <c r="B104" s="1">
        <v>1.6712020949410458</v>
      </c>
      <c r="C104" s="1">
        <f>(RANK(B104, $B$8:$B$10002, 1) - 0.3) / ($C$5 + 0.4)</f>
        <v>0.35704787234042556</v>
      </c>
      <c r="D104" s="1">
        <f>NORMSINV(C104)</f>
        <v>-0.36636096324220568</v>
      </c>
      <c r="E104" s="1">
        <f>(RANK(B104, $B$8:$B$10002, 1) - 0.3) / ($C$5 + $C$4 + 0.4)</f>
        <v>0.26796407185628746</v>
      </c>
      <c r="F104" s="1">
        <f>NORMSINV(E104)</f>
        <v>-0.61898211112271218</v>
      </c>
    </row>
    <row r="105" spans="2:6" x14ac:dyDescent="0.2">
      <c r="B105" s="1">
        <v>1.6698212496759033</v>
      </c>
      <c r="C105" s="1">
        <f>(RANK(B105, $B$8:$B$10002, 1) - 0.3) / ($C$5 + 0.4)</f>
        <v>0.35039893617021278</v>
      </c>
      <c r="D105" s="1">
        <f>NORMSINV(C105)</f>
        <v>-0.38424364523703519</v>
      </c>
      <c r="E105" s="1">
        <f>(RANK(B105, $B$8:$B$10002, 1) - 0.3) / ($C$5 + $C$4 + 0.4)</f>
        <v>0.26297405189620759</v>
      </c>
      <c r="F105" s="1">
        <f>NORMSINV(E105)</f>
        <v>-0.63420337728936016</v>
      </c>
    </row>
    <row r="106" spans="2:6" x14ac:dyDescent="0.2">
      <c r="B106" s="1">
        <v>1.6306636417811862</v>
      </c>
      <c r="C106" s="1">
        <f>(RANK(B106, $B$8:$B$10002, 1) - 0.3) / ($C$5 + 0.4)</f>
        <v>0.34375</v>
      </c>
      <c r="D106" s="1">
        <f>NORMSINV(C106)</f>
        <v>-0.40225006532172536</v>
      </c>
      <c r="E106" s="1">
        <f>(RANK(B106, $B$8:$B$10002, 1) - 0.3) / ($C$5 + $C$4 + 0.4)</f>
        <v>0.25798403193612773</v>
      </c>
      <c r="F106" s="1">
        <f>NORMSINV(E106)</f>
        <v>-0.64957302229678393</v>
      </c>
    </row>
    <row r="107" spans="2:6" x14ac:dyDescent="0.2">
      <c r="B107" s="1">
        <v>1.5784021216466093</v>
      </c>
      <c r="C107" s="1">
        <f>(RANK(B107, $B$8:$B$10002, 1) - 0.3) / ($C$5 + 0.4)</f>
        <v>0.33710106382978722</v>
      </c>
      <c r="D107" s="1">
        <f>NORMSINV(C107)</f>
        <v>-0.42038787035137337</v>
      </c>
      <c r="E107" s="1">
        <f>(RANK(B107, $B$8:$B$10002, 1) - 0.3) / ($C$5 + $C$4 + 0.4)</f>
        <v>0.25299401197604793</v>
      </c>
      <c r="F107" s="1">
        <f>NORMSINV(E107)</f>
        <v>-0.66509767139499976</v>
      </c>
    </row>
    <row r="108" spans="2:6" x14ac:dyDescent="0.2">
      <c r="B108" s="1">
        <v>1.5742993073013909</v>
      </c>
      <c r="C108" s="1">
        <f>(RANK(B108, $B$8:$B$10002, 1) - 0.3) / ($C$5 + 0.4)</f>
        <v>0.33045212765957449</v>
      </c>
      <c r="D108" s="1">
        <f>NORMSINV(C108)</f>
        <v>-0.43866504951730956</v>
      </c>
      <c r="E108" s="1">
        <f>(RANK(B108, $B$8:$B$10002, 1) - 0.3) / ($C$5 + $C$4 + 0.4)</f>
        <v>0.24800399201596807</v>
      </c>
      <c r="F108" s="1">
        <f>NORMSINV(E108)</f>
        <v>-0.68078430267664325</v>
      </c>
    </row>
    <row r="109" spans="2:6" x14ac:dyDescent="0.2">
      <c r="B109" s="1">
        <v>1.5258669742967315</v>
      </c>
      <c r="C109" s="1">
        <f>(RANK(B109, $B$8:$B$10002, 1) - 0.3) / ($C$5 + 0.4)</f>
        <v>0.32380319148936171</v>
      </c>
      <c r="D109" s="1">
        <f>NORMSINV(C109)</f>
        <v>-0.45708996477658875</v>
      </c>
      <c r="E109" s="1">
        <f>(RANK(B109, $B$8:$B$10002, 1) - 0.3) / ($C$5 + $C$4 + 0.4)</f>
        <v>0.24301397205588823</v>
      </c>
      <c r="F109" s="1">
        <f>NORMSINV(E109)</f>
        <v>-0.69664027541452611</v>
      </c>
    </row>
    <row r="110" spans="2:6" x14ac:dyDescent="0.2">
      <c r="B110" s="1">
        <v>1.4877126364616697</v>
      </c>
      <c r="C110" s="1">
        <f>(RANK(B110, $B$8:$B$10002, 1) - 0.3) / ($C$5 + 0.4)</f>
        <v>0.31715425531914893</v>
      </c>
      <c r="D110" s="1">
        <f>NORMSINV(C110)</f>
        <v>-0.47567138417667404</v>
      </c>
      <c r="E110" s="1">
        <f>(RANK(B110, $B$8:$B$10002, 1) - 0.3) / ($C$5 + $C$4 + 0.4)</f>
        <v>0.2380239520958084</v>
      </c>
      <c r="F110" s="1">
        <f>NORMSINV(E110)</f>
        <v>-0.71267336124007763</v>
      </c>
    </row>
    <row r="111" spans="2:6" x14ac:dyDescent="0.2">
      <c r="B111" s="1">
        <v>1.4662808664144609</v>
      </c>
      <c r="C111" s="1">
        <f>(RANK(B111, $B$8:$B$10002, 1) - 0.3) / ($C$5 + 0.4)</f>
        <v>0.3105053191489362</v>
      </c>
      <c r="D111" s="1">
        <f>NORMSINV(C111)</f>
        <v>-0.49441851844513979</v>
      </c>
      <c r="E111" s="1">
        <f>(RANK(B111, $B$8:$B$10002, 1) - 0.3) / ($C$5 + $C$4 + 0.4)</f>
        <v>0.23303393213572854</v>
      </c>
      <c r="F111" s="1">
        <f>NORMSINV(E111)</f>
        <v>-0.72889177851677778</v>
      </c>
    </row>
    <row r="112" spans="2:6" x14ac:dyDescent="0.2">
      <c r="B112" s="1">
        <v>1.4455250602531127</v>
      </c>
      <c r="C112" s="1">
        <f>(RANK(B112, $B$8:$B$10002, 1) - 0.3) / ($C$5 + 0.4)</f>
        <v>0.30385638297872342</v>
      </c>
      <c r="D112" s="1">
        <f>NORMSINV(C112)</f>
        <v>-0.5133410612685253</v>
      </c>
      <c r="E112" s="1">
        <f>(RANK(B112, $B$8:$B$10002, 1) - 0.3) / ($C$5 + $C$4 + 0.4)</f>
        <v>0.22804391217564871</v>
      </c>
      <c r="F112" s="1">
        <f>NORMSINV(E112)</f>
        <v>-0.74530423031537774</v>
      </c>
    </row>
    <row r="113" spans="2:6" x14ac:dyDescent="0.2">
      <c r="B113" s="1">
        <v>1.409042570549885</v>
      </c>
      <c r="C113" s="1">
        <f>(RANK(B113, $B$8:$B$10002, 1) - 0.3) / ($C$5 + 0.4)</f>
        <v>0.29720744680851063</v>
      </c>
      <c r="D113" s="1">
        <f>NORMSINV(C113)</f>
        <v>-0.53244923374825626</v>
      </c>
      <c r="E113" s="1">
        <f>(RANK(B113, $B$8:$B$10002, 1) - 0.3) / ($C$5 + $C$4 + 0.4)</f>
        <v>0.22305389221556887</v>
      </c>
      <c r="F113" s="1">
        <f>NORMSINV(E113)</f>
        <v>-0.76191994645949512</v>
      </c>
    </row>
    <row r="114" spans="2:6" x14ac:dyDescent="0.2">
      <c r="B114" s="1">
        <v>1.3726368083877922</v>
      </c>
      <c r="C114" s="1">
        <f>(RANK(B114, $B$8:$B$10002, 1) - 0.3) / ($C$5 + 0.4)</f>
        <v>0.29055851063829791</v>
      </c>
      <c r="D114" s="1">
        <f>NORMSINV(C114)</f>
        <v>-0.55175383359677133</v>
      </c>
      <c r="E114" s="1">
        <f>(RANK(B114, $B$8:$B$10002, 1) - 0.3) / ($C$5 + $C$4 + 0.4)</f>
        <v>0.21806387225548904</v>
      </c>
      <c r="F114" s="1">
        <f>NORMSINV(E114)</f>
        <v>-0.77874873018302038</v>
      </c>
    </row>
    <row r="115" spans="2:6" x14ac:dyDescent="0.2">
      <c r="B115" s="1">
        <v>1.2930574234912262</v>
      </c>
      <c r="C115" s="1">
        <f>(RANK(B115, $B$8:$B$10002, 1) - 0.3) / ($C$5 + 0.4)</f>
        <v>0.28390957446808512</v>
      </c>
      <c r="D115" s="1">
        <f>NORMSINV(C115)</f>
        <v>-0.57126628972593729</v>
      </c>
      <c r="E115" s="1">
        <f>(RANK(B115, $B$8:$B$10002, 1) - 0.3) / ($C$5 + $C$4 + 0.4)</f>
        <v>0.21307385229540918</v>
      </c>
      <c r="F115" s="1">
        <f>NORMSINV(E115)</f>
        <v>-0.79580101002689541</v>
      </c>
    </row>
    <row r="116" spans="2:6" x14ac:dyDescent="0.2">
      <c r="B116" s="1">
        <v>1.2742537800050862</v>
      </c>
      <c r="C116" s="1">
        <f>(RANK(B116, $B$8:$B$10002, 1) - 0.3) / ($C$5 + 0.4)</f>
        <v>0.27726063829787234</v>
      </c>
      <c r="D116" s="1">
        <f>NORMSINV(C116)</f>
        <v>-0.590998722985423</v>
      </c>
      <c r="E116" s="1">
        <f>(RANK(B116, $B$8:$B$10002, 1) - 0.3) / ($C$5 + $C$4 + 0.4)</f>
        <v>0.20808383233532934</v>
      </c>
      <c r="F116" s="1">
        <f>NORMSINV(E116)</f>
        <v>-0.81308789770500423</v>
      </c>
    </row>
    <row r="117" spans="2:6" x14ac:dyDescent="0.2">
      <c r="B117" s="1">
        <v>1.2701922619285848</v>
      </c>
      <c r="C117" s="1">
        <f>(RANK(B117, $B$8:$B$10002, 1) - 0.3) / ($C$5 + 0.4)</f>
        <v>0.27061170212765956</v>
      </c>
      <c r="D117" s="1">
        <f>NORMSINV(C117)</f>
        <v>-0.61096401393451238</v>
      </c>
      <c r="E117" s="1">
        <f>(RANK(B117, $B$8:$B$10002, 1) - 0.3) / ($C$5 + $C$4 + 0.4)</f>
        <v>0.20309381237524951</v>
      </c>
      <c r="F117" s="1">
        <f>NORMSINV(E117)</f>
        <v>-0.83062125279067045</v>
      </c>
    </row>
    <row r="118" spans="2:6" x14ac:dyDescent="0.2">
      <c r="B118" s="1">
        <v>1.2567259820370267</v>
      </c>
      <c r="C118" s="1">
        <f>(RANK(B118, $B$8:$B$10002, 1) - 0.3) / ($C$5 + 0.4)</f>
        <v>0.26396276595744683</v>
      </c>
      <c r="D118" s="1">
        <f>NORMSINV(C118)</f>
        <v>-0.63117587868129144</v>
      </c>
      <c r="E118" s="1">
        <f>(RANK(B118, $B$8:$B$10002, 1) - 0.3) / ($C$5 + $C$4 + 0.4)</f>
        <v>0.19810379241516968</v>
      </c>
      <c r="F118" s="1">
        <f>NORMSINV(E118)</f>
        <v>-0.8484137552208213</v>
      </c>
    </row>
    <row r="119" spans="2:6" x14ac:dyDescent="0.2">
      <c r="B119" s="1">
        <v>1.2526921656023955</v>
      </c>
      <c r="C119" s="1">
        <f>(RANK(B119, $B$8:$B$10002, 1) - 0.3) / ($C$5 + 0.4)</f>
        <v>0.25731382978723405</v>
      </c>
      <c r="D119" s="1">
        <f>NORMSINV(C119)</f>
        <v>-0.65164895400387912</v>
      </c>
      <c r="E119" s="1">
        <f>(RANK(B119, $B$8:$B$10002, 1) - 0.3) / ($C$5 + $C$4 + 0.4)</f>
        <v>0.19311377245508982</v>
      </c>
      <c r="F119" s="1">
        <f>NORMSINV(E119)</f>
        <v>-0.86647898678975677</v>
      </c>
    </row>
    <row r="120" spans="2:6" x14ac:dyDescent="0.2">
      <c r="B120" s="1">
        <v>1.176229760470223</v>
      </c>
      <c r="C120" s="1">
        <f>(RANK(B120, $B$8:$B$10002, 1) - 0.3) / ($C$5 + 0.4)</f>
        <v>0.25066489361702127</v>
      </c>
      <c r="D120" s="1">
        <f>NORMSINV(C120)</f>
        <v>-0.67239889318635737</v>
      </c>
      <c r="E120" s="1">
        <f>(RANK(B120, $B$8:$B$10002, 1) - 0.3) / ($C$5 + $C$4 + 0.4)</f>
        <v>0.18812375249500998</v>
      </c>
      <c r="F120" s="1">
        <f>NORMSINV(E120)</f>
        <v>-0.88483152301530998</v>
      </c>
    </row>
    <row r="121" spans="2:6" x14ac:dyDescent="0.2">
      <c r="B121" s="1">
        <v>1.1393282384163199</v>
      </c>
      <c r="C121" s="1">
        <f>(RANK(B121, $B$8:$B$10002, 1) - 0.3) / ($C$5 + 0.4)</f>
        <v>0.24401595744680851</v>
      </c>
      <c r="D121" s="1">
        <f>NORMSINV(C121)</f>
        <v>-0.69344247426622707</v>
      </c>
      <c r="E121" s="1">
        <f>(RANK(B121, $B$8:$B$10002, 1) - 0.3) / ($C$5 + $C$4 + 0.4)</f>
        <v>0.18313373253493015</v>
      </c>
      <c r="F121" s="1">
        <f>NORMSINV(E121)</f>
        <v>-0.90348703701582589</v>
      </c>
    </row>
    <row r="122" spans="2:6" x14ac:dyDescent="0.2">
      <c r="B122" s="1">
        <v>1.0991559563106561</v>
      </c>
      <c r="C122" s="1">
        <f>(RANK(B122, $B$8:$B$10002, 1) - 0.3) / ($C$5 + 0.4)</f>
        <v>0.23736702127659576</v>
      </c>
      <c r="D122" s="1">
        <f>NORMSINV(C122)</f>
        <v>-0.71479772271184616</v>
      </c>
      <c r="E122" s="1">
        <f>(RANK(B122, $B$8:$B$10002, 1) - 0.3) / ($C$5 + $C$4 + 0.4)</f>
        <v>0.17814371257485032</v>
      </c>
      <c r="F122" s="1">
        <f>NORMSINV(E122)</f>
        <v>-0.92246241734752521</v>
      </c>
    </row>
    <row r="123" spans="2:6" x14ac:dyDescent="0.2">
      <c r="B123" s="1">
        <v>1.0830511653679809</v>
      </c>
      <c r="C123" s="1">
        <f>(RANK(B123, $B$8:$B$10002, 1) - 0.3) / ($C$5 + 0.4)</f>
        <v>0.23071808510638298</v>
      </c>
      <c r="D123" s="1">
        <f>NORMSINV(C123)</f>
        <v>-0.73648405094193248</v>
      </c>
      <c r="E123" s="1">
        <f>(RANK(B123, $B$8:$B$10002, 1) - 0.3) / ($C$5 + $C$4 + 0.4)</f>
        <v>0.17315369261477045</v>
      </c>
      <c r="F123" s="1">
        <f>NORMSINV(E123)</f>
        <v>-0.94177590213267803</v>
      </c>
    </row>
    <row r="124" spans="2:6" x14ac:dyDescent="0.2">
      <c r="B124" s="1">
        <v>1.0379192066807637</v>
      </c>
      <c r="C124" s="1">
        <f>(RANK(B124, $B$8:$B$10002, 1) - 0.3) / ($C$5 + 0.4)</f>
        <v>0.22406914893617022</v>
      </c>
      <c r="D124" s="1">
        <f>NORMSINV(C124)</f>
        <v>-0.75852241758343752</v>
      </c>
      <c r="E124" s="1">
        <f>(RANK(B124, $B$8:$B$10002, 1) - 0.3) / ($C$5 + $C$4 + 0.4)</f>
        <v>0.16816367265469062</v>
      </c>
      <c r="F124" s="1">
        <f>NORMSINV(E124)</f>
        <v>-0.96144723227760642</v>
      </c>
    </row>
    <row r="125" spans="2:6" x14ac:dyDescent="0.2">
      <c r="B125" s="1">
        <v>0.99609856325909352</v>
      </c>
      <c r="C125" s="1">
        <f>(RANK(B125, $B$8:$B$10002, 1) - 0.3) / ($C$5 + 0.4)</f>
        <v>0.21742021276595747</v>
      </c>
      <c r="D125" s="1">
        <f>NORMSINV(C125)</f>
        <v>-0.78093550996327554</v>
      </c>
      <c r="E125" s="1">
        <f>(RANK(B125, $B$8:$B$10002, 1) - 0.3) / ($C$5 + $C$4 + 0.4)</f>
        <v>0.16317365269461079</v>
      </c>
      <c r="F125" s="1">
        <f>NORMSINV(E125)</f>
        <v>-0.98149782715935407</v>
      </c>
    </row>
    <row r="126" spans="2:6" x14ac:dyDescent="0.2">
      <c r="B126" s="1">
        <v>0.88301547245545642</v>
      </c>
      <c r="C126" s="1">
        <f>(RANK(B126, $B$8:$B$10002, 1) - 0.3) / ($C$5 + 0.4)</f>
        <v>0.21077127659574466</v>
      </c>
      <c r="D126" s="1">
        <f>NORMSINV(C126)</f>
        <v>-0.80374795407500377</v>
      </c>
      <c r="E126" s="1">
        <f>(RANK(B126, $B$8:$B$10002, 1) - 0.3) / ($C$5 + $C$4 + 0.4)</f>
        <v>0.15818363273453093</v>
      </c>
      <c r="F126" s="1">
        <f>NORMSINV(E126)</f>
        <v>-1.0019509868815037</v>
      </c>
    </row>
    <row r="127" spans="2:6" x14ac:dyDescent="0.2">
      <c r="B127" s="1">
        <v>0.83901544206989787</v>
      </c>
      <c r="C127" s="1">
        <f>(RANK(B127, $B$8:$B$10002, 1) - 0.3) / ($C$5 + 0.4)</f>
        <v>0.2041223404255319</v>
      </c>
      <c r="D127" s="1">
        <f>NORMSINV(C127)</f>
        <v>-0.82698655719548408</v>
      </c>
      <c r="E127" s="1">
        <f>(RANK(B127, $B$8:$B$10002, 1) - 0.3) / ($C$5 + $C$4 + 0.4)</f>
        <v>0.15319361277445109</v>
      </c>
      <c r="F127" s="1">
        <f>NORMSINV(E127)</f>
        <v>-1.0228321261036526</v>
      </c>
    </row>
    <row r="128" spans="2:6" x14ac:dyDescent="0.2">
      <c r="B128" s="1">
        <v>0.71649469311247849</v>
      </c>
      <c r="C128" s="1">
        <f>(RANK(B128, $B$8:$B$10002, 1) - 0.3) / ($C$5 + 0.4)</f>
        <v>0.19747340425531915</v>
      </c>
      <c r="D128" s="1">
        <f>NORMSINV(C128)</f>
        <v>-0.85068058950399972</v>
      </c>
      <c r="E128" s="1">
        <f>(RANK(B128, $B$8:$B$10002, 1) - 0.3) / ($C$5 + $C$4 + 0.4)</f>
        <v>0.14820359281437126</v>
      </c>
      <c r="F128" s="1">
        <f>NORMSINV(E128)</f>
        <v>-1.0441690455889392</v>
      </c>
    </row>
    <row r="129" spans="2:6" x14ac:dyDescent="0.2">
      <c r="B129" s="1">
        <v>0.70841606281413227</v>
      </c>
      <c r="C129" s="1">
        <f>(RANK(B129, $B$8:$B$10002, 1) - 0.3) / ($C$5 + 0.4)</f>
        <v>0.19082446808510636</v>
      </c>
      <c r="D129" s="1">
        <f>NORMSINV(C129)</f>
        <v>-0.87486211255132706</v>
      </c>
      <c r="E129" s="1">
        <f>(RANK(B129, $B$8:$B$10002, 1) - 0.3) / ($C$5 + $C$4 + 0.4)</f>
        <v>0.1432135728542914</v>
      </c>
      <c r="F129" s="1">
        <f>NORMSINV(E129)</f>
        <v>-1.0659922490614977</v>
      </c>
    </row>
    <row r="130" spans="2:6" x14ac:dyDescent="0.2">
      <c r="B130" s="1">
        <v>0.58424806563631204</v>
      </c>
      <c r="C130" s="1">
        <f>(RANK(B130, $B$8:$B$10002, 1) - 0.3) / ($C$5 + 0.4)</f>
        <v>0.18417553191489361</v>
      </c>
      <c r="D130" s="1">
        <f>NORMSINV(C130)</f>
        <v>-0.89956636433895476</v>
      </c>
      <c r="E130" s="1">
        <f>(RANK(B130, $B$8:$B$10002, 1) - 0.3) / ($C$5 + $C$4 + 0.4)</f>
        <v>0.13822355289421157</v>
      </c>
      <c r="F130" s="1">
        <f>NORMSINV(E130)</f>
        <v>-1.0883353148179222</v>
      </c>
    </row>
    <row r="131" spans="2:6" x14ac:dyDescent="0.2">
      <c r="B131" s="1">
        <v>0.58362691996142146</v>
      </c>
      <c r="C131" s="1">
        <f>(RANK(B131, $B$8:$B$10002, 1) - 0.3) / ($C$5 + 0.4)</f>
        <v>0.17752659574468083</v>
      </c>
      <c r="D131" s="1">
        <f>NORMSINV(C131)</f>
        <v>-0.92483221323514253</v>
      </c>
      <c r="E131" s="1">
        <f>(RANK(B131, $B$8:$B$10002, 1) - 0.3) / ($C$5 + $C$4 + 0.4)</f>
        <v>0.13323353293413173</v>
      </c>
      <c r="F131" s="1">
        <f>NORMSINV(E131)</f>
        <v>-1.1112353339257341</v>
      </c>
    </row>
    <row r="132" spans="2:6" x14ac:dyDescent="0.2">
      <c r="B132" s="1">
        <v>0.57193234476504085</v>
      </c>
      <c r="C132" s="1">
        <f>(RANK(B132, $B$8:$B$10002, 1) - 0.3) / ($C$5 + 0.4)</f>
        <v>0.17087765957446807</v>
      </c>
      <c r="D132" s="1">
        <f>NORMSINV(C132)</f>
        <v>-0.95070269616269287</v>
      </c>
      <c r="E132" s="1">
        <f>(RANK(B132, $B$8:$B$10002, 1) - 0.3) / ($C$5 + $C$4 + 0.4)</f>
        <v>0.1282435129740519</v>
      </c>
      <c r="F132" s="1">
        <f>NORMSINV(E132)</f>
        <v>-1.1347334299493967</v>
      </c>
    </row>
    <row r="133" spans="2:6" x14ac:dyDescent="0.2">
      <c r="B133" s="1">
        <v>0.56527700934602265</v>
      </c>
      <c r="C133" s="1">
        <f>(RANK(B133, $B$8:$B$10002, 1) - 0.3) / ($C$5 + 0.4)</f>
        <v>0.16422872340425532</v>
      </c>
      <c r="D133" s="1">
        <f>NORMSINV(C133)</f>
        <v>-0.97722566070449535</v>
      </c>
      <c r="E133" s="1">
        <f>(RANK(B133, $B$8:$B$10002, 1) - 0.3) / ($C$5 + $C$4 + 0.4)</f>
        <v>0.12325349301397205</v>
      </c>
      <c r="F133" s="1">
        <f>NORMSINV(E133)</f>
        <v>-1.1588753792244371</v>
      </c>
    </row>
    <row r="134" spans="2:6" x14ac:dyDescent="0.2">
      <c r="B134" s="1">
        <v>0.55675080365212359</v>
      </c>
      <c r="C134" s="1">
        <f>(RANK(B134, $B$8:$B$10002, 1) - 0.3) / ($C$5 + 0.4)</f>
        <v>0.15757978723404253</v>
      </c>
      <c r="D134" s="1">
        <f>NORMSINV(C134)</f>
        <v>-1.0044545363550046</v>
      </c>
      <c r="E134" s="1">
        <f>(RANK(B134, $B$8:$B$10002, 1) - 0.3) / ($C$5 + $C$4 + 0.4)</f>
        <v>0.1182634730538922</v>
      </c>
      <c r="F134" s="1">
        <f>NORMSINV(E134)</f>
        <v>-1.1837123561092822</v>
      </c>
    </row>
    <row r="135" spans="2:6" x14ac:dyDescent="0.2">
      <c r="B135" s="1">
        <v>0.49690587242163264</v>
      </c>
      <c r="C135" s="1">
        <f>(RANK(B135, $B$8:$B$10002, 1) - 0.3) / ($C$5 + 0.4)</f>
        <v>0.15093085106382978</v>
      </c>
      <c r="D135" s="1">
        <f>NORMSINV(C135)</f>
        <v>-1.0324492676239538</v>
      </c>
      <c r="E135" s="1">
        <f>(RANK(B135, $B$8:$B$10002, 1) - 0.3) / ($C$5 + $C$4 + 0.4)</f>
        <v>0.11327345309381237</v>
      </c>
      <c r="F135" s="1">
        <f>NORMSINV(E135)</f>
        <v>-1.2093018348920097</v>
      </c>
    </row>
    <row r="136" spans="2:6" x14ac:dyDescent="0.2">
      <c r="B136" s="1">
        <v>0.47555412061456259</v>
      </c>
      <c r="C136" s="1">
        <f>(RANK(B136, $B$8:$B$10002, 1) - 0.3) / ($C$5 + 0.4)</f>
        <v>0.14428191489361702</v>
      </c>
      <c r="D136" s="1">
        <f>NORMSINV(C136)</f>
        <v>-1.0612774518311938</v>
      </c>
      <c r="E136" s="1">
        <f>(RANK(B136, $B$8:$B$10002, 1) - 0.3) / ($C$5 + $C$4 + 0.4)</f>
        <v>0.10828343313373252</v>
      </c>
      <c r="F136" s="1">
        <f>NORMSINV(E136)</f>
        <v>-1.2357086898512508</v>
      </c>
    </row>
    <row r="137" spans="2:6" x14ac:dyDescent="0.2">
      <c r="B137" s="1">
        <v>0.46692978935653162</v>
      </c>
      <c r="C137" s="1">
        <f>(RANK(B137, $B$8:$B$10002, 1) - 0.3) / ($C$5 + 0.4)</f>
        <v>0.13763297872340424</v>
      </c>
      <c r="D137" s="1">
        <f>NORMSINV(C137)</f>
        <v>-1.0910157383308992</v>
      </c>
      <c r="E137" s="1">
        <f>(RANK(B137, $B$8:$B$10002, 1) - 0.3) / ($C$5 + $C$4 + 0.4)</f>
        <v>0.10329341317365269</v>
      </c>
      <c r="F137" s="1">
        <f>NORMSINV(E137)</f>
        <v>-1.263006548446578</v>
      </c>
    </row>
    <row r="138" spans="2:6" x14ac:dyDescent="0.2">
      <c r="B138" s="1">
        <v>0.46049129267680922</v>
      </c>
      <c r="C138" s="1">
        <f>(RANK(B138, $B$8:$B$10002, 1) - 0.3) / ($C$5 + 0.4)</f>
        <v>0.13098404255319149</v>
      </c>
      <c r="D138" s="1">
        <f>NORMSINV(C138)</f>
        <v>-1.1217515652266796</v>
      </c>
      <c r="E138" s="1">
        <f>(RANK(B138, $B$8:$B$10002, 1) - 0.3) / ($C$5 + $C$4 + 0.4)</f>
        <v>9.8303393213572843E-2</v>
      </c>
      <c r="F138" s="1">
        <f>NORMSINV(E138)</f>
        <v>-1.2912794713519373</v>
      </c>
    </row>
    <row r="139" spans="2:6" x14ac:dyDescent="0.2">
      <c r="B139" s="1">
        <v>0.2867695056665065</v>
      </c>
      <c r="C139" s="1">
        <f>(RANK(B139, $B$8:$B$10002, 1) - 0.3) / ($C$5 + 0.4)</f>
        <v>0.12433510638297872</v>
      </c>
      <c r="D139" s="1">
        <f>NORMSINV(C139)</f>
        <v>-1.1535853368957103</v>
      </c>
      <c r="E139" s="1">
        <f>(RANK(B139, $B$8:$B$10002, 1) - 0.3) / ($C$5 + $C$4 + 0.4)</f>
        <v>9.3313373253493009E-2</v>
      </c>
      <c r="F139" s="1">
        <f>NORMSINV(E139)</f>
        <v>-1.3206240594830998</v>
      </c>
    </row>
    <row r="140" spans="2:6" x14ac:dyDescent="0.2">
      <c r="B140" s="1">
        <v>0.16146656698029282</v>
      </c>
      <c r="C140" s="1">
        <f>(RANK(B140, $B$8:$B$10002, 1) - 0.3) / ($C$5 + 0.4)</f>
        <v>0.11768617021276595</v>
      </c>
      <c r="D140" s="1">
        <f>NORMSINV(C140)</f>
        <v>-1.18663318470506</v>
      </c>
      <c r="E140" s="1">
        <f>(RANK(B140, $B$8:$B$10002, 1) - 0.3) / ($C$5 + $C$4 + 0.4)</f>
        <v>8.8323353293413162E-2</v>
      </c>
      <c r="F140" s="1">
        <f>NORMSINV(E140)</f>
        <v>-1.3511521260686532</v>
      </c>
    </row>
    <row r="141" spans="2:6" x14ac:dyDescent="0.2">
      <c r="B141" s="1">
        <v>-2.0648072182097188E-2</v>
      </c>
      <c r="C141" s="1">
        <f>(RANK(B141, $B$8:$B$10002, 1) - 0.3) / ($C$5 + 0.4)</f>
        <v>0.11103723404255318</v>
      </c>
      <c r="D141" s="1">
        <f>NORMSINV(C141)</f>
        <v>-1.2210305102784</v>
      </c>
      <c r="E141" s="1">
        <f>(RANK(B141, $B$8:$B$10002, 1) - 0.3) / ($C$5 + $C$4 + 0.4)</f>
        <v>8.3333333333333329E-2</v>
      </c>
      <c r="F141" s="1">
        <f>NORMSINV(E141)</f>
        <v>-1.3829941271006392</v>
      </c>
    </row>
    <row r="142" spans="2:6" x14ac:dyDescent="0.2">
      <c r="B142" s="1">
        <v>-0.14706087765786524</v>
      </c>
      <c r="C142" s="1">
        <f>(RANK(B142, $B$8:$B$10002, 1) - 0.3) / ($C$5 + 0.4)</f>
        <v>0.10438829787234041</v>
      </c>
      <c r="D142" s="1">
        <f>NORMSINV(C142)</f>
        <v>-1.2569365953862193</v>
      </c>
      <c r="E142" s="1">
        <f>(RANK(B142, $B$8:$B$10002, 1) - 0.3) / ($C$5 + $C$4 + 0.4)</f>
        <v>7.8343313373253481E-2</v>
      </c>
      <c r="F142" s="1">
        <f>NORMSINV(E142)</f>
        <v>-1.4163036257244224</v>
      </c>
    </row>
    <row r="143" spans="2:6" x14ac:dyDescent="0.2">
      <c r="B143" s="1">
        <v>-0.15388564287545758</v>
      </c>
      <c r="C143" s="1">
        <f>(RANK(B143, $B$8:$B$10002, 1) - 0.3) / ($C$5 + 0.4)</f>
        <v>9.7739361702127645E-2</v>
      </c>
      <c r="D143" s="1">
        <f>NORMSINV(C143)</f>
        <v>-1.2945406912167106</v>
      </c>
      <c r="E143" s="1">
        <f>(RANK(B143, $B$8:$B$10002, 1) - 0.3) / ($C$5 + $C$4 + 0.4)</f>
        <v>7.3353293413173648E-2</v>
      </c>
      <c r="F143" s="1">
        <f>NORMSINV(E143)</f>
        <v>-1.4512631910577392</v>
      </c>
    </row>
    <row r="144" spans="2:6" x14ac:dyDescent="0.2">
      <c r="B144" s="1">
        <v>-0.34360707387693878</v>
      </c>
      <c r="C144" s="1">
        <f>(RANK(B144, $B$8:$B$10002, 1) - 0.3) / ($C$5 + 0.4)</f>
        <v>9.109042553191489E-2</v>
      </c>
      <c r="D144" s="1">
        <f>NORMSINV(C144)</f>
        <v>-1.3340701999820312</v>
      </c>
      <c r="E144" s="1">
        <f>(RANK(B144, $B$8:$B$10002, 1) - 0.3) / ($C$5 + $C$4 + 0.4)</f>
        <v>6.8363273453093801E-2</v>
      </c>
      <c r="F144" s="1">
        <f>NORMSINV(E144)</f>
        <v>-1.4880923263362802</v>
      </c>
    </row>
    <row r="145" spans="2:6" x14ac:dyDescent="0.2">
      <c r="B145" s="1">
        <v>-0.35982464877750786</v>
      </c>
      <c r="C145" s="1">
        <f>(RANK(B145, $B$8:$B$10002, 1) - 0.3) / ($C$5 + 0.4)</f>
        <v>8.4441489361702121E-2</v>
      </c>
      <c r="D145" s="1">
        <f>NORMSINV(C145)</f>
        <v>-1.3758018817351854</v>
      </c>
      <c r="E145" s="1">
        <f>(RANK(B145, $B$8:$B$10002, 1) - 0.3) / ($C$5 + $C$4 + 0.4)</f>
        <v>6.3373253493013967E-2</v>
      </c>
      <c r="F145" s="1">
        <f>NORMSINV(E145)</f>
        <v>-1.5270583320354105</v>
      </c>
    </row>
    <row r="146" spans="2:6" x14ac:dyDescent="0.2">
      <c r="B146" s="1">
        <v>-0.37120524138604694</v>
      </c>
      <c r="C146" s="1">
        <f>(RANK(B146, $B$8:$B$10002, 1) - 0.3) / ($C$5 + 0.4)</f>
        <v>7.7792553191489353E-2</v>
      </c>
      <c r="D146" s="1">
        <f>NORMSINV(C146)</f>
        <v>-1.4200775462782851</v>
      </c>
      <c r="E146" s="1">
        <f>(RANK(B146, $B$8:$B$10002, 1) - 0.3) / ($C$5 + $C$4 + 0.4)</f>
        <v>5.8383233532934127E-2</v>
      </c>
      <c r="F146" s="1">
        <f>NORMSINV(E146)</f>
        <v>-1.5684915216655271</v>
      </c>
    </row>
    <row r="147" spans="2:6" x14ac:dyDescent="0.2">
      <c r="B147" s="1">
        <v>-0.46120078061029002</v>
      </c>
      <c r="C147" s="1">
        <f>(RANK(B147, $B$8:$B$10002, 1) - 0.3) / ($C$5 + 0.4)</f>
        <v>7.1143617021276584E-2</v>
      </c>
      <c r="D147" s="1">
        <f>NORMSINV(C147)</f>
        <v>-1.467326588822315</v>
      </c>
      <c r="E147" s="1">
        <f>(RANK(B147, $B$8:$B$10002, 1) - 0.3) / ($C$5 + $C$4 + 0.4)</f>
        <v>5.3393213572854287E-2</v>
      </c>
      <c r="F147" s="1">
        <f>NORMSINV(E147)</f>
        <v>-1.6128070814723279</v>
      </c>
    </row>
    <row r="148" spans="2:6" x14ac:dyDescent="0.2">
      <c r="B148" s="1">
        <v>-0.66135508280029232</v>
      </c>
      <c r="C148" s="1">
        <f>(RANK(B148, $B$8:$B$10002, 1) - 0.3) / ($C$5 + 0.4)</f>
        <v>6.4494680851063829E-2</v>
      </c>
      <c r="D148" s="1">
        <f>NORMSINV(C148)</f>
        <v>-1.518099323478814</v>
      </c>
      <c r="E148" s="1">
        <f>(RANK(B148, $B$8:$B$10002, 1) - 0.3) / ($C$5 + $C$4 + 0.4)</f>
        <v>4.8403193612774446E-2</v>
      </c>
      <c r="F148" s="1">
        <f>NORMSINV(E148)</f>
        <v>-1.6605374163770485</v>
      </c>
    </row>
    <row r="149" spans="2:6" x14ac:dyDescent="0.2">
      <c r="B149" s="1">
        <v>-0.70515286093202256</v>
      </c>
      <c r="C149" s="1">
        <f>(RANK(B149, $B$8:$B$10002, 1) - 0.3) / ($C$5 + 0.4)</f>
        <v>5.7845744680851054E-2</v>
      </c>
      <c r="D149" s="1">
        <f>NORMSINV(C149)</f>
        <v>-1.5731180362345851</v>
      </c>
      <c r="E149" s="1">
        <f>(RANK(B149, $B$8:$B$10002, 1) - 0.3) / ($C$5 + $C$4 + 0.4)</f>
        <v>4.3413173652694606E-2</v>
      </c>
      <c r="F149" s="1">
        <f>NORMSINV(E149)</f>
        <v>-1.712381710620517</v>
      </c>
    </row>
    <row r="150" spans="2:6" x14ac:dyDescent="0.2">
      <c r="B150" s="1">
        <v>-0.75072262238772591</v>
      </c>
      <c r="C150" s="1">
        <f>(RANK(B150, $B$8:$B$10002, 1) - 0.3) / ($C$5 + 0.4)</f>
        <v>5.1196808510638299E-2</v>
      </c>
      <c r="D150" s="1">
        <f>NORMSINV(C150)</f>
        <v>-1.6333585133491384</v>
      </c>
      <c r="E150" s="1">
        <f>(RANK(B150, $B$8:$B$10002, 1) - 0.3) / ($C$5 + $C$4 + 0.4)</f>
        <v>3.8423153692614773E-2</v>
      </c>
      <c r="F150" s="1">
        <f>NORMSINV(E150)</f>
        <v>-1.7692851078409655</v>
      </c>
    </row>
    <row r="151" spans="2:6" x14ac:dyDescent="0.2">
      <c r="B151" s="1">
        <v>-0.87377040049366084</v>
      </c>
      <c r="C151" s="1">
        <f>(RANK(B151, $B$8:$B$10002, 1) - 0.3) / ($C$5 + 0.4)</f>
        <v>4.454787234042553E-2</v>
      </c>
      <c r="D151" s="1">
        <f>NORMSINV(C151)</f>
        <v>-1.7001870641989889</v>
      </c>
      <c r="E151" s="1">
        <f>(RANK(B151, $B$8:$B$10002, 1) - 0.3) / ($C$5 + $C$4 + 0.4)</f>
        <v>3.3433133732534932E-2</v>
      </c>
      <c r="F151" s="1">
        <f>NORMSINV(E151)</f>
        <v>-1.8325718510313058</v>
      </c>
    </row>
    <row r="152" spans="2:6" x14ac:dyDescent="0.2">
      <c r="B152" s="1">
        <v>-1.011742227155926</v>
      </c>
      <c r="C152" s="1">
        <f>(RANK(B152, $B$8:$B$10002, 1) - 0.3) / ($C$5 + 0.4)</f>
        <v>3.7898936170212769E-2</v>
      </c>
      <c r="D152" s="1">
        <f>NORMSINV(C152)</f>
        <v>-1.7756060487196867</v>
      </c>
      <c r="E152" s="1">
        <f>(RANK(B152, $B$8:$B$10002, 1) - 0.3) / ($C$5 + $C$4 + 0.4)</f>
        <v>2.8443113772455089E-2</v>
      </c>
      <c r="F152" s="1">
        <f>NORMSINV(E152)</f>
        <v>-1.9041839786906032</v>
      </c>
    </row>
    <row r="153" spans="2:6" x14ac:dyDescent="0.2">
      <c r="B153" s="1">
        <v>-1.0948805460932221</v>
      </c>
      <c r="C153" s="1">
        <f>(RANK(B153, $B$8:$B$10002, 1) - 0.3) / ($C$5 + 0.4)</f>
        <v>3.125E-2</v>
      </c>
      <c r="D153" s="1">
        <f>NORMSINV(C153)</f>
        <v>-1.8627318674216511</v>
      </c>
      <c r="E153" s="1">
        <f>(RANK(B153, $B$8:$B$10002, 1) - 0.3) / ($C$5 + $C$4 + 0.4)</f>
        <v>2.3453093812375248E-2</v>
      </c>
      <c r="F153" s="1">
        <f>NORMSINV(E153)</f>
        <v>-1.9871462915396887</v>
      </c>
    </row>
    <row r="154" spans="2:6" x14ac:dyDescent="0.2">
      <c r="B154" s="1">
        <v>-1.2475852086694506</v>
      </c>
      <c r="C154" s="1">
        <f>(RANK(B154, $B$8:$B$10002, 1) - 0.3) / ($C$5 + 0.4)</f>
        <v>2.4601063829787235E-2</v>
      </c>
      <c r="D154" s="1">
        <f>NORMSINV(C154)</f>
        <v>-1.9668359404776052</v>
      </c>
      <c r="E154" s="1">
        <f>(RANK(B154, $B$8:$B$10002, 1) - 0.3) / ($C$5 + $C$4 + 0.4)</f>
        <v>1.8463073852295408E-2</v>
      </c>
      <c r="F154" s="1">
        <f>NORMSINV(E154)</f>
        <v>-2.0865796576126225</v>
      </c>
    </row>
    <row r="155" spans="2:6" x14ac:dyDescent="0.2">
      <c r="B155" s="1">
        <v>-1.4721609159649667</v>
      </c>
      <c r="C155" s="1">
        <f>(RANK(B155, $B$8:$B$10002, 1) - 0.3) / ($C$5 + 0.4)</f>
        <v>1.795212765957447E-2</v>
      </c>
      <c r="D155" s="1">
        <f>NORMSINV(C155)</f>
        <v>-2.0980100757280287</v>
      </c>
      <c r="E155" s="1">
        <f>(RANK(B155, $B$8:$B$10002, 1) - 0.3) / ($C$5 + $C$4 + 0.4)</f>
        <v>1.3473053892215569E-2</v>
      </c>
      <c r="F155" s="1">
        <f>NORMSINV(E155)</f>
        <v>-2.21229761517945</v>
      </c>
    </row>
    <row r="156" spans="2:6" x14ac:dyDescent="0.2">
      <c r="B156" s="1">
        <v>-1.7998359549250047</v>
      </c>
      <c r="C156" s="1">
        <f>(RANK(B156, $B$8:$B$10002, 1) - 0.3) / ($C$5 + 0.4)</f>
        <v>1.1303191489361701E-2</v>
      </c>
      <c r="D156" s="1">
        <f>NORMSINV(C156)</f>
        <v>-2.2800220122984269</v>
      </c>
      <c r="E156" s="1">
        <f>(RANK(B156, $B$8:$B$10002, 1) - 0.3) / ($C$5 + $C$4 + 0.4)</f>
        <v>8.4830339321357289E-3</v>
      </c>
      <c r="F156" s="1">
        <f>NORMSINV(E156)</f>
        <v>-2.3874422545356238</v>
      </c>
    </row>
    <row r="157" spans="2:6" x14ac:dyDescent="0.2">
      <c r="B157" s="1">
        <v>-2.3837278590502251</v>
      </c>
      <c r="C157" s="1">
        <f>(RANK(B157, $B$8:$B$10002, 1) - 0.3) / ($C$5 + 0.4)</f>
        <v>4.6542553191489359E-3</v>
      </c>
      <c r="D157" s="1">
        <f>NORMSINV(C157)</f>
        <v>-2.6005107358181703</v>
      </c>
      <c r="E157" s="1">
        <f>(RANK(B157, $B$8:$B$10002, 1) - 0.3) / ($C$5 + $C$4 + 0.4)</f>
        <v>3.4930139720558877E-3</v>
      </c>
      <c r="F157" s="1">
        <f>NORMSINV(E157)</f>
        <v>-2.6975095569769199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7"/>
  <sheetViews>
    <sheetView workbookViewId="0">
      <selection activeCell="I13" sqref="I13"/>
    </sheetView>
  </sheetViews>
  <sheetFormatPr defaultRowHeight="12.75" x14ac:dyDescent="0.2"/>
  <cols>
    <col min="1" max="1" width="2.85546875" style="1" customWidth="1"/>
    <col min="2" max="16384" width="9.140625" style="1"/>
  </cols>
  <sheetData>
    <row r="1" spans="2:18" ht="15.75" x14ac:dyDescent="0.25">
      <c r="B1" s="8" t="s">
        <v>26</v>
      </c>
    </row>
    <row r="2" spans="2:18" x14ac:dyDescent="0.2">
      <c r="B2" s="1" t="s">
        <v>12</v>
      </c>
    </row>
    <row r="4" spans="2:18" x14ac:dyDescent="0.2">
      <c r="B4" s="6" t="s">
        <v>13</v>
      </c>
      <c r="C4" s="6" t="s">
        <v>14</v>
      </c>
      <c r="Q4" s="1" t="s">
        <v>31</v>
      </c>
    </row>
    <row r="5" spans="2:18" x14ac:dyDescent="0.2">
      <c r="B5" s="1">
        <v>2.0431643866123097</v>
      </c>
      <c r="C5" s="1">
        <v>1.3480182646885424</v>
      </c>
      <c r="E5" s="9" t="s">
        <v>15</v>
      </c>
      <c r="H5" s="9" t="s">
        <v>16</v>
      </c>
    </row>
    <row r="6" spans="2:18" x14ac:dyDescent="0.2">
      <c r="B6" s="1">
        <v>1.0672947099401078</v>
      </c>
      <c r="C6" s="1">
        <v>0.64818691320822996</v>
      </c>
      <c r="E6" s="5" t="s">
        <v>17</v>
      </c>
      <c r="F6" s="5" t="s">
        <v>18</v>
      </c>
      <c r="H6" s="1" t="s">
        <v>19</v>
      </c>
      <c r="Q6" s="6" t="s">
        <v>28</v>
      </c>
      <c r="R6" s="2">
        <f>AVERAGE(R11:R40)</f>
        <v>76.599999999999994</v>
      </c>
    </row>
    <row r="7" spans="2:18" x14ac:dyDescent="0.2">
      <c r="B7" s="1">
        <v>-0.67778344154149928</v>
      </c>
      <c r="C7" s="1">
        <v>-1.2169340497460537</v>
      </c>
      <c r="E7" s="5" t="s">
        <v>18</v>
      </c>
      <c r="F7" s="5" t="s">
        <v>20</v>
      </c>
      <c r="Q7" s="6" t="s">
        <v>29</v>
      </c>
      <c r="R7" s="2">
        <f>STDEV(R11:R40)</f>
        <v>3.1688135493185507</v>
      </c>
    </row>
    <row r="8" spans="2:18" x14ac:dyDescent="0.2">
      <c r="B8" s="1">
        <v>-1.5549109336639055</v>
      </c>
      <c r="C8" s="1">
        <v>-1.1675773615324945</v>
      </c>
    </row>
    <row r="9" spans="2:18" x14ac:dyDescent="0.2">
      <c r="B9" s="1">
        <v>1.3354053357439082</v>
      </c>
      <c r="C9" s="1">
        <v>1.2396031302084283</v>
      </c>
      <c r="E9" s="5">
        <v>1.7373547601648365</v>
      </c>
      <c r="F9" s="5">
        <v>1.1234140022727122</v>
      </c>
      <c r="H9" s="2">
        <f>SQRT(E9)</f>
        <v>1.318087538885349</v>
      </c>
      <c r="I9" s="2">
        <v>0</v>
      </c>
    </row>
    <row r="10" spans="2:18" x14ac:dyDescent="0.2">
      <c r="B10" s="1">
        <v>1.0352362554358003</v>
      </c>
      <c r="C10" s="1">
        <v>1.2648486847785267</v>
      </c>
      <c r="E10" s="5">
        <v>1.1234140022727122</v>
      </c>
      <c r="F10" s="5">
        <v>0.86956870584338586</v>
      </c>
      <c r="H10" s="2">
        <f>E10/SQRT(E9)</f>
        <v>0.85230606399840181</v>
      </c>
      <c r="I10" s="2">
        <f>SQRT(F10-E10^2/E9)</f>
        <v>0.37834254203689288</v>
      </c>
      <c r="R10" s="1" t="s">
        <v>30</v>
      </c>
    </row>
    <row r="11" spans="2:18" x14ac:dyDescent="0.2">
      <c r="B11" s="1">
        <v>0.51045849176848335</v>
      </c>
      <c r="C11" s="1">
        <v>0.84353485746391144</v>
      </c>
      <c r="R11" s="1">
        <v>82</v>
      </c>
    </row>
    <row r="12" spans="2:18" x14ac:dyDescent="0.2">
      <c r="B12" s="1">
        <v>0.69622249524224766</v>
      </c>
      <c r="C12" s="1">
        <v>0.29045644112842894</v>
      </c>
      <c r="E12" s="1" t="s">
        <v>21</v>
      </c>
      <c r="F12" s="2">
        <f>E10/(SQRT(E9)*SQRT(F10))</f>
        <v>0.91399459484320844</v>
      </c>
      <c r="R12" s="1">
        <v>80</v>
      </c>
    </row>
    <row r="13" spans="2:18" x14ac:dyDescent="0.2">
      <c r="B13" s="1">
        <v>0.26599066910818542</v>
      </c>
      <c r="C13" s="1">
        <v>-0.23405578211509356</v>
      </c>
      <c r="R13" s="1">
        <v>80</v>
      </c>
    </row>
    <row r="14" spans="2:18" x14ac:dyDescent="0.2">
      <c r="B14" s="1">
        <v>1.5227660448699121</v>
      </c>
      <c r="C14" s="1">
        <v>0.48801458154154187</v>
      </c>
      <c r="E14" s="1">
        <f>STDEV(B5:B104)^2</f>
        <v>1.7373547601648365</v>
      </c>
      <c r="F14" s="1">
        <f>E15</f>
        <v>1.1234140022727122</v>
      </c>
      <c r="R14" s="1">
        <v>76</v>
      </c>
    </row>
    <row r="15" spans="2:18" x14ac:dyDescent="0.2">
      <c r="B15" s="1">
        <v>-1.4059404759231924</v>
      </c>
      <c r="C15" s="1">
        <v>-0.40367237220223273</v>
      </c>
      <c r="E15" s="1">
        <f>COVAR(B5:B104,C5:C104)</f>
        <v>1.1234140022727122</v>
      </c>
      <c r="F15" s="1">
        <f>STDEV(C5:C104)^2</f>
        <v>0.86956870584338586</v>
      </c>
      <c r="R15" s="1">
        <v>76</v>
      </c>
    </row>
    <row r="16" spans="2:18" x14ac:dyDescent="0.2">
      <c r="B16" s="1">
        <v>-1.7017017626606112</v>
      </c>
      <c r="C16" s="1">
        <v>-1.0634962144490097</v>
      </c>
      <c r="K16" s="1">
        <f ca="1">SUM(K18:K117)</f>
        <v>74</v>
      </c>
      <c r="R16" s="1">
        <v>79</v>
      </c>
    </row>
    <row r="17" spans="2:18" x14ac:dyDescent="0.2">
      <c r="B17" s="1">
        <v>0.82482835412866662</v>
      </c>
      <c r="C17" s="1">
        <v>0.40828545496759389</v>
      </c>
      <c r="E17" s="6" t="s">
        <v>22</v>
      </c>
      <c r="F17" s="6" t="s">
        <v>23</v>
      </c>
      <c r="G17" s="6" t="s">
        <v>24</v>
      </c>
      <c r="H17" s="6" t="s">
        <v>25</v>
      </c>
      <c r="I17" s="6" t="s">
        <v>13</v>
      </c>
      <c r="J17" s="6" t="s">
        <v>14</v>
      </c>
      <c r="K17" s="6" t="s">
        <v>27</v>
      </c>
      <c r="R17" s="1">
        <v>75</v>
      </c>
    </row>
    <row r="18" spans="2:18" x14ac:dyDescent="0.2">
      <c r="B18" s="1">
        <v>0.90543338865630962</v>
      </c>
      <c r="C18" s="1">
        <v>1.1597272805859098</v>
      </c>
      <c r="E18" s="1">
        <f t="shared" ref="E18:F37" ca="1" si="0">RAND()</f>
        <v>0.89585434408460551</v>
      </c>
      <c r="F18" s="1">
        <f t="shared" ca="1" si="0"/>
        <v>0.47271693004057347</v>
      </c>
      <c r="G18" s="1">
        <f t="shared" ref="G18:H49" ca="1" si="1">NORMSINV(E18)</f>
        <v>1.2582777864363035</v>
      </c>
      <c r="H18" s="1">
        <f t="shared" ca="1" si="1"/>
        <v>-6.8441910740130119E-2</v>
      </c>
      <c r="I18" s="1">
        <f t="shared" ref="I18:I81" ca="1" si="2">$H$9*G18+$I$9*H18</f>
        <v>1.6585202707579321</v>
      </c>
      <c r="J18" s="1">
        <f t="shared" ref="J18:J81" ca="1" si="3">$H$10*G18+$I$10*H18</f>
        <v>1.0465433010828646</v>
      </c>
      <c r="K18" s="1">
        <f ca="1">IF(AND(I18&lt;1, J18&lt;1), 1, 0)</f>
        <v>0</v>
      </c>
      <c r="R18" s="1">
        <v>74</v>
      </c>
    </row>
    <row r="19" spans="2:18" x14ac:dyDescent="0.2">
      <c r="B19" s="1">
        <v>1.2823917377623995</v>
      </c>
      <c r="C19" s="1">
        <v>0.63849834348126422</v>
      </c>
      <c r="E19" s="1">
        <f t="shared" ca="1" si="0"/>
        <v>0.50529660095648943</v>
      </c>
      <c r="F19" s="1">
        <f t="shared" ca="1" si="0"/>
        <v>0.44798825607803583</v>
      </c>
      <c r="G19" s="1">
        <f t="shared" ca="1" si="1"/>
        <v>1.3276999782088201E-2</v>
      </c>
      <c r="H19" s="1">
        <f t="shared" ca="1" si="1"/>
        <v>-0.13074565839729804</v>
      </c>
      <c r="I19" s="1">
        <f t="shared" ca="1" si="2"/>
        <v>1.7500247966553951E-2</v>
      </c>
      <c r="J19" s="1">
        <f t="shared" ca="1" si="3"/>
        <v>-3.8150577332341742E-2</v>
      </c>
      <c r="K19" s="1">
        <f t="shared" ref="K19:K82" ca="1" si="4">IF(AND(I19&lt;1, J19&lt;1), 1, 0)</f>
        <v>1</v>
      </c>
      <c r="R19" s="1">
        <v>81</v>
      </c>
    </row>
    <row r="20" spans="2:18" x14ac:dyDescent="0.2">
      <c r="B20" s="1">
        <v>-2.6666919291460753</v>
      </c>
      <c r="C20" s="1">
        <v>-1.6663012868234337</v>
      </c>
      <c r="E20" s="1">
        <f t="shared" ca="1" si="0"/>
        <v>0.59162354463283284</v>
      </c>
      <c r="F20" s="1">
        <f t="shared" ca="1" si="0"/>
        <v>0.80911348160692576</v>
      </c>
      <c r="G20" s="1">
        <f t="shared" ca="1" si="1"/>
        <v>0.2317233287992205</v>
      </c>
      <c r="H20" s="1">
        <f t="shared" ca="1" si="1"/>
        <v>0.87463408279611221</v>
      </c>
      <c r="I20" s="1">
        <f t="shared" ca="1" si="2"/>
        <v>0.30543163215928509</v>
      </c>
      <c r="J20" s="1">
        <f t="shared" ca="1" si="3"/>
        <v>0.52841048054265849</v>
      </c>
      <c r="K20" s="1">
        <f t="shared" ca="1" si="4"/>
        <v>1</v>
      </c>
      <c r="R20" s="1">
        <v>74</v>
      </c>
    </row>
    <row r="21" spans="2:18" x14ac:dyDescent="0.2">
      <c r="B21" s="1">
        <v>0.75802404443531546</v>
      </c>
      <c r="C21" s="1">
        <v>-0.17095293258017635</v>
      </c>
      <c r="E21" s="1">
        <f t="shared" ca="1" si="0"/>
        <v>0.8114738641421273</v>
      </c>
      <c r="F21" s="1">
        <f t="shared" ca="1" si="0"/>
        <v>0.25358085149824239</v>
      </c>
      <c r="G21" s="1">
        <f t="shared" ca="1" si="1"/>
        <v>0.88334060412987747</v>
      </c>
      <c r="H21" s="1">
        <f t="shared" ca="1" si="1"/>
        <v>-0.66326366527882141</v>
      </c>
      <c r="I21" s="1">
        <f t="shared" ca="1" si="2"/>
        <v>1.1643202428950477</v>
      </c>
      <c r="J21" s="1">
        <f t="shared" ca="1" si="3"/>
        <v>0.50193569231361024</v>
      </c>
      <c r="K21" s="1">
        <f t="shared" ca="1" si="4"/>
        <v>0</v>
      </c>
      <c r="R21" s="1">
        <v>80</v>
      </c>
    </row>
    <row r="22" spans="2:18" x14ac:dyDescent="0.2">
      <c r="B22" s="1">
        <v>-0.51644644165286491</v>
      </c>
      <c r="C22" s="1">
        <v>-0.27492296202955036</v>
      </c>
      <c r="E22" s="1">
        <f t="shared" ca="1" si="0"/>
        <v>0.49217964861085695</v>
      </c>
      <c r="F22" s="1">
        <f t="shared" ca="1" si="0"/>
        <v>0.96140163057152006</v>
      </c>
      <c r="G22" s="1">
        <f t="shared" ca="1" si="1"/>
        <v>-1.960396952247917E-2</v>
      </c>
      <c r="H22" s="1">
        <f t="shared" ca="1" si="1"/>
        <v>1.7671880587476752</v>
      </c>
      <c r="I22" s="1">
        <f t="shared" ca="1" si="2"/>
        <v>-2.583974794026796E-2</v>
      </c>
      <c r="J22" s="1">
        <f t="shared" ca="1" si="3"/>
        <v>0.65189384030138853</v>
      </c>
      <c r="K22" s="1">
        <f t="shared" ca="1" si="4"/>
        <v>1</v>
      </c>
      <c r="R22" s="1">
        <v>79</v>
      </c>
    </row>
    <row r="23" spans="2:18" x14ac:dyDescent="0.2">
      <c r="B23" s="1">
        <v>2.4527663085735418</v>
      </c>
      <c r="C23" s="1">
        <v>1.6562819175038546</v>
      </c>
      <c r="E23" s="1">
        <f t="shared" ca="1" si="0"/>
        <v>0.88812581335908236</v>
      </c>
      <c r="F23" s="1">
        <f t="shared" ca="1" si="0"/>
        <v>0.15026768896346376</v>
      </c>
      <c r="G23" s="1">
        <f t="shared" ca="1" si="1"/>
        <v>1.2166211988926601</v>
      </c>
      <c r="H23" s="1">
        <f t="shared" ca="1" si="1"/>
        <v>-1.0352859744629466</v>
      </c>
      <c r="I23" s="1">
        <f t="shared" ca="1" si="2"/>
        <v>1.6036132418041691</v>
      </c>
      <c r="J23" s="1">
        <f t="shared" ca="1" si="3"/>
        <v>0.64524089809176699</v>
      </c>
      <c r="K23" s="1">
        <f t="shared" ca="1" si="4"/>
        <v>0</v>
      </c>
      <c r="R23" s="1">
        <v>72</v>
      </c>
    </row>
    <row r="24" spans="2:18" x14ac:dyDescent="0.2">
      <c r="B24" s="1">
        <v>0.24429803861016286</v>
      </c>
      <c r="C24" s="1">
        <v>0.56721473798208799</v>
      </c>
      <c r="E24" s="1">
        <f t="shared" ca="1" si="0"/>
        <v>3.0341471654968477E-2</v>
      </c>
      <c r="F24" s="1">
        <f t="shared" ca="1" si="0"/>
        <v>0.36810113445302828</v>
      </c>
      <c r="G24" s="1">
        <f t="shared" ca="1" si="1"/>
        <v>-1.8757985782068061</v>
      </c>
      <c r="H24" s="1">
        <f t="shared" ca="1" si="1"/>
        <v>-0.33688675682444758</v>
      </c>
      <c r="I24" s="1">
        <f t="shared" ca="1" si="2"/>
        <v>-2.4724667313932458</v>
      </c>
      <c r="J24" s="1">
        <f t="shared" ca="1" si="3"/>
        <v>-1.7262130950007673</v>
      </c>
      <c r="K24" s="1">
        <f t="shared" ca="1" si="4"/>
        <v>1</v>
      </c>
      <c r="R24" s="1">
        <v>76</v>
      </c>
    </row>
    <row r="25" spans="2:18" x14ac:dyDescent="0.2">
      <c r="B25" s="1">
        <v>0.11078294300454643</v>
      </c>
      <c r="C25" s="1">
        <v>-0.20393895382471353</v>
      </c>
      <c r="E25" s="1">
        <f t="shared" ca="1" si="0"/>
        <v>0.27018555287544244</v>
      </c>
      <c r="F25" s="1">
        <f t="shared" ca="1" si="0"/>
        <v>0.29563380568017283</v>
      </c>
      <c r="G25" s="1">
        <f t="shared" ca="1" si="1"/>
        <v>-0.61225190376330352</v>
      </c>
      <c r="H25" s="1">
        <f t="shared" ca="1" si="1"/>
        <v>-0.53700000389916125</v>
      </c>
      <c r="I25" s="1">
        <f t="shared" ca="1" si="2"/>
        <v>-0.80700160500924234</v>
      </c>
      <c r="J25" s="1">
        <f t="shared" ca="1" si="3"/>
        <v>-0.72499595682105955</v>
      </c>
      <c r="K25" s="1">
        <f t="shared" ca="1" si="4"/>
        <v>1</v>
      </c>
      <c r="R25" s="1">
        <v>78</v>
      </c>
    </row>
    <row r="26" spans="2:18" x14ac:dyDescent="0.2">
      <c r="B26" s="1">
        <v>-0.87226500903552784</v>
      </c>
      <c r="C26" s="1">
        <v>-0.9512665547308784</v>
      </c>
      <c r="E26" s="1">
        <f t="shared" ca="1" si="0"/>
        <v>0.74063879682927791</v>
      </c>
      <c r="F26" s="1">
        <f t="shared" ca="1" si="0"/>
        <v>0.72759540124589916</v>
      </c>
      <c r="G26" s="1">
        <f t="shared" ca="1" si="1"/>
        <v>0.64531603056509135</v>
      </c>
      <c r="H26" s="1">
        <f t="shared" ca="1" si="1"/>
        <v>0.60555664762832129</v>
      </c>
      <c r="I26" s="1">
        <f t="shared" ca="1" si="2"/>
        <v>0.85058301853080387</v>
      </c>
      <c r="J26" s="1">
        <f t="shared" ca="1" si="3"/>
        <v>0.77911460745704342</v>
      </c>
      <c r="K26" s="1">
        <f t="shared" ca="1" si="4"/>
        <v>1</v>
      </c>
      <c r="R26" s="1">
        <v>76</v>
      </c>
    </row>
    <row r="27" spans="2:18" x14ac:dyDescent="0.2">
      <c r="B27" s="1">
        <v>3.2029701842527629</v>
      </c>
      <c r="C27" s="1">
        <v>2.0955825258309213</v>
      </c>
      <c r="E27" s="1">
        <f t="shared" ca="1" si="0"/>
        <v>0.80709378994920944</v>
      </c>
      <c r="F27" s="1">
        <f t="shared" ca="1" si="0"/>
        <v>0.19660684208352364</v>
      </c>
      <c r="G27" s="1">
        <f t="shared" ca="1" si="1"/>
        <v>0.86723653847585969</v>
      </c>
      <c r="H27" s="1">
        <f t="shared" ca="1" si="1"/>
        <v>-0.8538038441710053</v>
      </c>
      <c r="I27" s="1">
        <f t="shared" ca="1" si="2"/>
        <v>1.1430936746310951</v>
      </c>
      <c r="J27" s="1">
        <f t="shared" ca="1" si="3"/>
        <v>0.41612064385942915</v>
      </c>
      <c r="K27" s="1">
        <f t="shared" ca="1" si="4"/>
        <v>0</v>
      </c>
      <c r="R27" s="1">
        <v>76</v>
      </c>
    </row>
    <row r="28" spans="2:18" x14ac:dyDescent="0.2">
      <c r="B28" s="1">
        <v>1.7954656868805379</v>
      </c>
      <c r="C28" s="1">
        <v>1.2564597872983085</v>
      </c>
      <c r="E28" s="1">
        <f t="shared" ca="1" si="0"/>
        <v>0.64229600175905155</v>
      </c>
      <c r="F28" s="1">
        <f t="shared" ca="1" si="0"/>
        <v>0.13458431981694108</v>
      </c>
      <c r="G28" s="1">
        <f t="shared" ca="1" si="1"/>
        <v>0.36460270348927076</v>
      </c>
      <c r="H28" s="1">
        <f t="shared" ca="1" si="1"/>
        <v>-1.1049791132940012</v>
      </c>
      <c r="I28" s="1">
        <f t="shared" ca="1" si="2"/>
        <v>0.48057828011311754</v>
      </c>
      <c r="J28" s="1">
        <f t="shared" ca="1" si="3"/>
        <v>-0.10730751148720752</v>
      </c>
      <c r="K28" s="1">
        <f t="shared" ca="1" si="4"/>
        <v>1</v>
      </c>
      <c r="R28" s="1">
        <v>73</v>
      </c>
    </row>
    <row r="29" spans="2:18" x14ac:dyDescent="0.2">
      <c r="B29" s="1">
        <v>-8.8918358451504087E-2</v>
      </c>
      <c r="C29" s="1">
        <v>-0.18716793545990565</v>
      </c>
      <c r="E29" s="1">
        <f t="shared" ca="1" si="0"/>
        <v>0.55433483090054292</v>
      </c>
      <c r="F29" s="1">
        <f t="shared" ca="1" si="0"/>
        <v>0.78391547037442533</v>
      </c>
      <c r="G29" s="1">
        <f t="shared" ca="1" si="1"/>
        <v>0.13662104851461832</v>
      </c>
      <c r="H29" s="1">
        <f t="shared" ca="1" si="1"/>
        <v>0.7854853452437488</v>
      </c>
      <c r="I29" s="1">
        <f t="shared" ca="1" si="2"/>
        <v>0.18007850159656913</v>
      </c>
      <c r="J29" s="1">
        <f t="shared" ca="1" si="3"/>
        <v>0.41362547037107539</v>
      </c>
      <c r="K29" s="1">
        <f t="shared" ca="1" si="4"/>
        <v>1</v>
      </c>
      <c r="R29" s="1">
        <v>78</v>
      </c>
    </row>
    <row r="30" spans="2:18" x14ac:dyDescent="0.2">
      <c r="B30" s="1">
        <v>-0.52511800989186597</v>
      </c>
      <c r="C30" s="1">
        <v>-0.56670533020350089</v>
      </c>
      <c r="E30" s="1">
        <f t="shared" ca="1" si="0"/>
        <v>0.11917672829642467</v>
      </c>
      <c r="F30" s="1">
        <f t="shared" ca="1" si="0"/>
        <v>0.57214738221137584</v>
      </c>
      <c r="G30" s="1">
        <f t="shared" ca="1" si="1"/>
        <v>-1.1791123121348894</v>
      </c>
      <c r="H30" s="1">
        <f t="shared" ca="1" si="1"/>
        <v>0.18184389495153114</v>
      </c>
      <c r="I30" s="1">
        <f t="shared" ca="1" si="2"/>
        <v>-1.5541732455712898</v>
      </c>
      <c r="J30" s="1">
        <f t="shared" ca="1" si="3"/>
        <v>-0.93616529229789058</v>
      </c>
      <c r="K30" s="1">
        <f t="shared" ca="1" si="4"/>
        <v>1</v>
      </c>
      <c r="R30" s="1">
        <v>77</v>
      </c>
    </row>
    <row r="31" spans="2:18" x14ac:dyDescent="0.2">
      <c r="B31" s="1">
        <v>1.6773129501459965</v>
      </c>
      <c r="C31" s="1">
        <v>1.2697309939002135</v>
      </c>
      <c r="E31" s="1">
        <f t="shared" ca="1" si="0"/>
        <v>0.488277467319995</v>
      </c>
      <c r="F31" s="1">
        <f t="shared" ca="1" si="0"/>
        <v>0.58117599010101262</v>
      </c>
      <c r="G31" s="1">
        <f t="shared" ca="1" si="1"/>
        <v>-2.9388261610934548E-2</v>
      </c>
      <c r="H31" s="1">
        <f t="shared" ca="1" si="1"/>
        <v>0.20490286111963413</v>
      </c>
      <c r="I31" s="1">
        <f t="shared" ca="1" si="2"/>
        <v>-3.8736301418875504E-2</v>
      </c>
      <c r="J31" s="1">
        <f t="shared" ca="1" si="3"/>
        <v>5.2475675765263845E-2</v>
      </c>
      <c r="K31" s="1">
        <f t="shared" ca="1" si="4"/>
        <v>1</v>
      </c>
      <c r="R31" s="1">
        <v>72</v>
      </c>
    </row>
    <row r="32" spans="2:18" x14ac:dyDescent="0.2">
      <c r="B32" s="1">
        <v>-0.27864620762837605</v>
      </c>
      <c r="C32" s="1">
        <v>0.61589718725964504</v>
      </c>
      <c r="E32" s="1">
        <f t="shared" ca="1" si="0"/>
        <v>0.84784912885745123</v>
      </c>
      <c r="F32" s="1">
        <f t="shared" ca="1" si="0"/>
        <v>0.87284720303202368</v>
      </c>
      <c r="G32" s="1">
        <f t="shared" ca="1" si="1"/>
        <v>1.0272521611232839</v>
      </c>
      <c r="H32" s="1">
        <f t="shared" ca="1" si="1"/>
        <v>1.1399536927996614</v>
      </c>
      <c r="I32" s="1">
        <f t="shared" ca="1" si="2"/>
        <v>1.3540082728696452</v>
      </c>
      <c r="J32" s="1">
        <f t="shared" ca="1" si="3"/>
        <v>1.3068262241190054</v>
      </c>
      <c r="K32" s="1">
        <f t="shared" ca="1" si="4"/>
        <v>0</v>
      </c>
      <c r="R32" s="1">
        <v>79</v>
      </c>
    </row>
    <row r="33" spans="2:18" x14ac:dyDescent="0.2">
      <c r="B33" s="1">
        <v>-2.6927460568588297</v>
      </c>
      <c r="C33" s="1">
        <v>-2.0094406315674576</v>
      </c>
      <c r="E33" s="1">
        <f t="shared" ca="1" si="0"/>
        <v>0.23416411256095737</v>
      </c>
      <c r="F33" s="1">
        <f t="shared" ca="1" si="0"/>
        <v>0.78803988191523133</v>
      </c>
      <c r="G33" s="1">
        <f t="shared" ca="1" si="1"/>
        <v>-0.72520182222133311</v>
      </c>
      <c r="H33" s="1">
        <f t="shared" ca="1" si="1"/>
        <v>0.79963856604133021</v>
      </c>
      <c r="I33" s="1">
        <f t="shared" ca="1" si="2"/>
        <v>-0.95587948504688736</v>
      </c>
      <c r="J33" s="1">
        <f t="shared" ca="1" si="3"/>
        <v>-0.31555662291512049</v>
      </c>
      <c r="K33" s="1">
        <f t="shared" ca="1" si="4"/>
        <v>1</v>
      </c>
      <c r="R33" s="1">
        <v>74</v>
      </c>
    </row>
    <row r="34" spans="2:18" x14ac:dyDescent="0.2">
      <c r="B34" s="1">
        <v>-0.68154620802124988</v>
      </c>
      <c r="C34" s="1">
        <v>-0.68421033700802836</v>
      </c>
      <c r="E34" s="1">
        <f t="shared" ca="1" si="0"/>
        <v>0.93636551560612225</v>
      </c>
      <c r="F34" s="1">
        <f t="shared" ca="1" si="0"/>
        <v>0.87234011559490776</v>
      </c>
      <c r="G34" s="1">
        <f t="shared" ca="1" si="1"/>
        <v>1.5249604253808999</v>
      </c>
      <c r="H34" s="1">
        <f t="shared" ca="1" si="1"/>
        <v>1.1375228717824295</v>
      </c>
      <c r="I34" s="1">
        <f t="shared" ca="1" si="2"/>
        <v>2.0100313339878655</v>
      </c>
      <c r="J34" s="1">
        <f t="shared" ca="1" si="3"/>
        <v>1.7301063128449943</v>
      </c>
      <c r="K34" s="1">
        <f t="shared" ca="1" si="4"/>
        <v>0</v>
      </c>
      <c r="R34" s="1">
        <v>68</v>
      </c>
    </row>
    <row r="35" spans="2:18" x14ac:dyDescent="0.2">
      <c r="B35" s="1">
        <v>1.5260996425104782</v>
      </c>
      <c r="C35" s="1">
        <v>0.82224963507571724</v>
      </c>
      <c r="E35" s="1">
        <f t="shared" ca="1" si="0"/>
        <v>0.66129282166273684</v>
      </c>
      <c r="F35" s="1">
        <f t="shared" ca="1" si="0"/>
        <v>3.9089931901882258E-2</v>
      </c>
      <c r="G35" s="1">
        <f t="shared" ca="1" si="1"/>
        <v>0.41599405060949457</v>
      </c>
      <c r="H35" s="1">
        <f t="shared" ca="1" si="1"/>
        <v>-1.7613459703320822</v>
      </c>
      <c r="I35" s="1">
        <f t="shared" ca="1" si="2"/>
        <v>0.54831657435881598</v>
      </c>
      <c r="J35" s="1">
        <f t="shared" ca="1" si="3"/>
        <v>-0.31183785990014734</v>
      </c>
      <c r="K35" s="1">
        <f t="shared" ca="1" si="4"/>
        <v>1</v>
      </c>
      <c r="R35" s="1">
        <v>80</v>
      </c>
    </row>
    <row r="36" spans="2:18" x14ac:dyDescent="0.2">
      <c r="B36" s="1">
        <v>-2.4084007678876622</v>
      </c>
      <c r="C36" s="1">
        <v>-1.4855438835378354</v>
      </c>
      <c r="E36" s="1">
        <f t="shared" ca="1" si="0"/>
        <v>5.6498647469971353E-4</v>
      </c>
      <c r="F36" s="1">
        <f t="shared" ca="1" si="0"/>
        <v>7.0968226831465975E-3</v>
      </c>
      <c r="G36" s="1">
        <f t="shared" ca="1" si="1"/>
        <v>-3.2559910962713929</v>
      </c>
      <c r="H36" s="1">
        <f t="shared" ca="1" si="1"/>
        <v>-2.4523248659677672</v>
      </c>
      <c r="I36" s="1">
        <f t="shared" ca="1" si="2"/>
        <v>-4.2916812907169701</v>
      </c>
      <c r="J36" s="1">
        <f t="shared" ca="1" si="3"/>
        <v>-3.70291977936744</v>
      </c>
      <c r="K36" s="1">
        <f t="shared" ca="1" si="4"/>
        <v>1</v>
      </c>
      <c r="R36" s="1">
        <v>76</v>
      </c>
    </row>
    <row r="37" spans="2:18" x14ac:dyDescent="0.2">
      <c r="B37" s="1">
        <v>-2.2932880844786871</v>
      </c>
      <c r="C37" s="1">
        <v>-1.060522496726076</v>
      </c>
      <c r="E37" s="1">
        <f t="shared" ca="1" si="0"/>
        <v>0.77558335180592342</v>
      </c>
      <c r="F37" s="1">
        <f t="shared" ca="1" si="0"/>
        <v>0.65101716111472818</v>
      </c>
      <c r="G37" s="1">
        <f t="shared" ca="1" si="1"/>
        <v>0.75736153121288818</v>
      </c>
      <c r="H37" s="1">
        <f t="shared" ca="1" si="1"/>
        <v>0.38806804648046639</v>
      </c>
      <c r="I37" s="1">
        <f t="shared" ca="1" si="2"/>
        <v>0.99826879672283519</v>
      </c>
      <c r="J37" s="1">
        <f t="shared" ca="1" si="3"/>
        <v>0.79232647688057023</v>
      </c>
      <c r="K37" s="1">
        <f t="shared" ca="1" si="4"/>
        <v>1</v>
      </c>
      <c r="R37" s="1">
        <v>78</v>
      </c>
    </row>
    <row r="38" spans="2:18" x14ac:dyDescent="0.2">
      <c r="B38" s="1">
        <v>-0.66482563124907823</v>
      </c>
      <c r="C38" s="1">
        <v>-0.29573870125402313</v>
      </c>
      <c r="E38" s="1">
        <f t="shared" ref="E38:F57" ca="1" si="5">RAND()</f>
        <v>8.1289412498628422E-2</v>
      </c>
      <c r="F38" s="1">
        <f t="shared" ca="1" si="5"/>
        <v>0.32851869585918092</v>
      </c>
      <c r="G38" s="1">
        <f t="shared" ca="1" si="1"/>
        <v>-1.3964506723274528</v>
      </c>
      <c r="H38" s="1">
        <f t="shared" ca="1" si="1"/>
        <v>-0.44400718156394697</v>
      </c>
      <c r="I38" s="1">
        <f t="shared" ca="1" si="2"/>
        <v>-1.8406442298628831</v>
      </c>
      <c r="J38" s="1">
        <f t="shared" ca="1" si="3"/>
        <v>-1.3581901818548729</v>
      </c>
      <c r="K38" s="1">
        <f t="shared" ca="1" si="4"/>
        <v>1</v>
      </c>
      <c r="R38" s="1">
        <v>73</v>
      </c>
    </row>
    <row r="39" spans="2:18" x14ac:dyDescent="0.2">
      <c r="B39" s="1">
        <v>-1.4134607869494864</v>
      </c>
      <c r="C39" s="1">
        <v>-0.96915007767752326</v>
      </c>
      <c r="E39" s="1">
        <f t="shared" ca="1" si="5"/>
        <v>0.96880115014048507</v>
      </c>
      <c r="F39" s="1">
        <f t="shared" ca="1" si="5"/>
        <v>1.6431562901440655E-2</v>
      </c>
      <c r="G39" s="1">
        <f t="shared" ca="1" si="1"/>
        <v>1.8634591143849599</v>
      </c>
      <c r="H39" s="1">
        <f t="shared" ca="1" si="1"/>
        <v>-2.1337515258915065</v>
      </c>
      <c r="I39" s="1">
        <f t="shared" ca="1" si="2"/>
        <v>2.4562022378931441</v>
      </c>
      <c r="J39" s="1">
        <f t="shared" ca="1" si="3"/>
        <v>0.78094852682250127</v>
      </c>
      <c r="K39" s="1">
        <f t="shared" ca="1" si="4"/>
        <v>0</v>
      </c>
      <c r="R39" s="1">
        <v>77</v>
      </c>
    </row>
    <row r="40" spans="2:18" x14ac:dyDescent="0.2">
      <c r="B40" s="1">
        <v>0.25167183098641077</v>
      </c>
      <c r="C40" s="1">
        <v>0.58290723964790137</v>
      </c>
      <c r="E40" s="1">
        <f t="shared" ca="1" si="5"/>
        <v>0.10321400393513058</v>
      </c>
      <c r="F40" s="1">
        <f t="shared" ca="1" si="5"/>
        <v>0.50867391348023394</v>
      </c>
      <c r="G40" s="1">
        <f t="shared" ca="1" si="1"/>
        <v>-1.2634485994181774</v>
      </c>
      <c r="H40" s="1">
        <f t="shared" ca="1" si="1"/>
        <v>2.1743990090171229E-2</v>
      </c>
      <c r="I40" s="1">
        <f t="shared" ca="1" si="2"/>
        <v>-1.6653358549152468</v>
      </c>
      <c r="J40" s="1">
        <f t="shared" ca="1" si="3"/>
        <v>-1.06861822634966</v>
      </c>
      <c r="K40" s="1">
        <f t="shared" ca="1" si="4"/>
        <v>1</v>
      </c>
      <c r="R40" s="1">
        <v>79</v>
      </c>
    </row>
    <row r="41" spans="2:18" x14ac:dyDescent="0.2">
      <c r="B41" s="1">
        <v>-0.80987951272223624</v>
      </c>
      <c r="C41" s="1">
        <v>-0.79550301046985994</v>
      </c>
      <c r="E41" s="1">
        <f t="shared" ca="1" si="5"/>
        <v>0.47978372876622555</v>
      </c>
      <c r="F41" s="1">
        <f t="shared" ca="1" si="5"/>
        <v>0.87062214554067363</v>
      </c>
      <c r="G41" s="1">
        <f t="shared" ca="1" si="1"/>
        <v>-5.0696384707125675E-2</v>
      </c>
      <c r="H41" s="1">
        <f t="shared" ca="1" si="1"/>
        <v>1.1293369745282336</v>
      </c>
      <c r="I41" s="1">
        <f t="shared" ca="1" si="2"/>
        <v>-6.682227294900013E-2</v>
      </c>
      <c r="J41" s="1">
        <f t="shared" ca="1" si="3"/>
        <v>0.38406738565058657</v>
      </c>
      <c r="K41" s="1">
        <f t="shared" ca="1" si="4"/>
        <v>1</v>
      </c>
    </row>
    <row r="42" spans="2:18" x14ac:dyDescent="0.2">
      <c r="B42" s="1">
        <v>-1.6839881323966601</v>
      </c>
      <c r="C42" s="1">
        <v>-0.48199433776342682</v>
      </c>
      <c r="E42" s="1">
        <f t="shared" ca="1" si="5"/>
        <v>0.87155622782929498</v>
      </c>
      <c r="F42" s="1">
        <f t="shared" ca="1" si="5"/>
        <v>0.56735748119999918</v>
      </c>
      <c r="G42" s="1">
        <f t="shared" ca="1" si="1"/>
        <v>1.1337783269074941</v>
      </c>
      <c r="H42" s="1">
        <f t="shared" ca="1" si="1"/>
        <v>0.16965045842401086</v>
      </c>
      <c r="I42" s="1">
        <f t="shared" ca="1" si="2"/>
        <v>1.4944190845550476</v>
      </c>
      <c r="J42" s="1">
        <f t="shared" ca="1" si="3"/>
        <v>1.0305121289510841</v>
      </c>
      <c r="K42" s="1">
        <f t="shared" ca="1" si="4"/>
        <v>0</v>
      </c>
    </row>
    <row r="43" spans="2:18" x14ac:dyDescent="0.2">
      <c r="B43" s="1">
        <v>0.56107349184444189</v>
      </c>
      <c r="C43" s="1">
        <v>0.11896481521931856</v>
      </c>
      <c r="E43" s="1">
        <f t="shared" ca="1" si="5"/>
        <v>9.1179417767025872E-2</v>
      </c>
      <c r="F43" s="1">
        <f t="shared" ca="1" si="5"/>
        <v>0.5675926334847804</v>
      </c>
      <c r="G43" s="1">
        <f t="shared" ca="1" si="1"/>
        <v>-1.3335272608758852</v>
      </c>
      <c r="H43" s="1">
        <f t="shared" ca="1" si="1"/>
        <v>0.17024847189632156</v>
      </c>
      <c r="I43" s="1">
        <f t="shared" ca="1" si="2"/>
        <v>-1.7577056653244163</v>
      </c>
      <c r="J43" s="1">
        <f t="shared" ca="1" si="3"/>
        <v>-1.0721611313165449</v>
      </c>
      <c r="K43" s="1">
        <f t="shared" ca="1" si="4"/>
        <v>1</v>
      </c>
    </row>
    <row r="44" spans="2:18" x14ac:dyDescent="0.2">
      <c r="B44" s="1">
        <v>-0.75020148470534709</v>
      </c>
      <c r="C44" s="1">
        <v>-0.80612390148978508</v>
      </c>
      <c r="E44" s="1">
        <f t="shared" ca="1" si="5"/>
        <v>0.26908196070615042</v>
      </c>
      <c r="F44" s="1">
        <f t="shared" ca="1" si="5"/>
        <v>0.49353508946344959</v>
      </c>
      <c r="G44" s="1">
        <f t="shared" ca="1" si="1"/>
        <v>-0.61559186543289268</v>
      </c>
      <c r="H44" s="1">
        <f t="shared" ca="1" si="1"/>
        <v>-1.620583687012352E-2</v>
      </c>
      <c r="I44" s="1">
        <f t="shared" ca="1" si="2"/>
        <v>-0.81140396686628247</v>
      </c>
      <c r="J44" s="1">
        <f t="shared" ca="1" si="3"/>
        <v>-0.53080403737382031</v>
      </c>
      <c r="K44" s="1">
        <f t="shared" ca="1" si="4"/>
        <v>1</v>
      </c>
    </row>
    <row r="45" spans="2:18" x14ac:dyDescent="0.2">
      <c r="B45" s="1">
        <v>-1.2613917115234674</v>
      </c>
      <c r="C45" s="1">
        <v>-0.83376456744486882</v>
      </c>
      <c r="E45" s="1">
        <f t="shared" ca="1" si="5"/>
        <v>0.54543248203816252</v>
      </c>
      <c r="F45" s="1">
        <f t="shared" ca="1" si="5"/>
        <v>0.38079518409941626</v>
      </c>
      <c r="G45" s="1">
        <f t="shared" ca="1" si="1"/>
        <v>0.11412962799754739</v>
      </c>
      <c r="H45" s="1">
        <f t="shared" ca="1" si="1"/>
        <v>-0.30339301500686011</v>
      </c>
      <c r="I45" s="1">
        <f t="shared" ca="1" si="2"/>
        <v>0.15043284048118766</v>
      </c>
      <c r="J45" s="1">
        <f t="shared" ca="1" si="3"/>
        <v>-1.751311050974122E-2</v>
      </c>
      <c r="K45" s="1">
        <f t="shared" ca="1" si="4"/>
        <v>1</v>
      </c>
    </row>
    <row r="46" spans="2:18" x14ac:dyDescent="0.2">
      <c r="B46" s="1">
        <v>2.8835549379051195E-2</v>
      </c>
      <c r="C46" s="1">
        <v>-4.2762730277866659E-2</v>
      </c>
      <c r="E46" s="1">
        <f t="shared" ca="1" si="5"/>
        <v>0.13007699931339167</v>
      </c>
      <c r="F46" s="1">
        <f t="shared" ca="1" si="5"/>
        <v>0.58609042676801137</v>
      </c>
      <c r="G46" s="1">
        <f t="shared" ca="1" si="1"/>
        <v>-1.1260272183096469</v>
      </c>
      <c r="H46" s="1">
        <f t="shared" ca="1" si="1"/>
        <v>0.21749943602678681</v>
      </c>
      <c r="I46" s="1">
        <f t="shared" ca="1" si="2"/>
        <v>-1.484202444899678</v>
      </c>
      <c r="J46" s="1">
        <f t="shared" ca="1" si="3"/>
        <v>-0.87743053687459915</v>
      </c>
      <c r="K46" s="1">
        <f t="shared" ca="1" si="4"/>
        <v>1</v>
      </c>
    </row>
    <row r="47" spans="2:18" x14ac:dyDescent="0.2">
      <c r="B47" s="1">
        <v>1.2339036720555634</v>
      </c>
      <c r="C47" s="1">
        <v>0.68454024447255768</v>
      </c>
      <c r="E47" s="1">
        <f t="shared" ca="1" si="5"/>
        <v>0.39497424034839479</v>
      </c>
      <c r="F47" s="1">
        <f t="shared" ca="1" si="5"/>
        <v>0.17573718252248238</v>
      </c>
      <c r="G47" s="1">
        <f t="shared" ca="1" si="1"/>
        <v>-0.26637751444328939</v>
      </c>
      <c r="H47" s="1">
        <f t="shared" ca="1" si="1"/>
        <v>-0.93173331455046648</v>
      </c>
      <c r="I47" s="1">
        <f t="shared" ca="1" si="2"/>
        <v>-0.35110888242695182</v>
      </c>
      <c r="J47" s="1">
        <f t="shared" ca="1" si="3"/>
        <v>-0.5795495216003208</v>
      </c>
      <c r="K47" s="1">
        <f t="shared" ca="1" si="4"/>
        <v>1</v>
      </c>
    </row>
    <row r="48" spans="2:18" x14ac:dyDescent="0.2">
      <c r="B48" s="1">
        <v>-1.7846432154081999</v>
      </c>
      <c r="C48" s="1">
        <v>-1.2924756004689348</v>
      </c>
      <c r="E48" s="1">
        <f t="shared" ca="1" si="5"/>
        <v>0.72939397747661205</v>
      </c>
      <c r="F48" s="1">
        <f t="shared" ca="1" si="5"/>
        <v>8.2324722407429718E-2</v>
      </c>
      <c r="G48" s="1">
        <f t="shared" ca="1" si="1"/>
        <v>0.61098117192268275</v>
      </c>
      <c r="H48" s="1">
        <f t="shared" ca="1" si="1"/>
        <v>-1.3896030640541994</v>
      </c>
      <c r="I48" s="1">
        <f t="shared" ca="1" si="2"/>
        <v>0.80532666920485518</v>
      </c>
      <c r="J48" s="1">
        <f t="shared" ca="1" si="3"/>
        <v>-5.0029978579684276E-3</v>
      </c>
      <c r="K48" s="1">
        <f t="shared" ca="1" si="4"/>
        <v>1</v>
      </c>
    </row>
    <row r="49" spans="2:11" x14ac:dyDescent="0.2">
      <c r="B49" s="1">
        <v>2.2743814988033235</v>
      </c>
      <c r="C49" s="1">
        <v>0.95219984741917552</v>
      </c>
      <c r="E49" s="1">
        <f t="shared" ca="1" si="5"/>
        <v>0.12965411983706054</v>
      </c>
      <c r="F49" s="1">
        <f t="shared" ca="1" si="5"/>
        <v>1.1740430661686951E-2</v>
      </c>
      <c r="G49" s="1">
        <f t="shared" ca="1" si="1"/>
        <v>-1.1280276556834612</v>
      </c>
      <c r="H49" s="1">
        <f t="shared" ca="1" si="1"/>
        <v>-2.2655188057830933</v>
      </c>
      <c r="I49" s="1">
        <f t="shared" ca="1" si="2"/>
        <v>-1.4868391964744232</v>
      </c>
      <c r="J49" s="1">
        <f t="shared" ca="1" si="3"/>
        <v>-1.8185669553092767</v>
      </c>
      <c r="K49" s="1">
        <f t="shared" ca="1" si="4"/>
        <v>1</v>
      </c>
    </row>
    <row r="50" spans="2:11" x14ac:dyDescent="0.2">
      <c r="B50" s="1">
        <v>0.12347247715058216</v>
      </c>
      <c r="C50" s="1">
        <v>3.7423493469186622E-2</v>
      </c>
      <c r="E50" s="1">
        <f t="shared" ca="1" si="5"/>
        <v>0.25737464454625358</v>
      </c>
      <c r="F50" s="1">
        <f t="shared" ca="1" si="5"/>
        <v>0.14435656987475243</v>
      </c>
      <c r="G50" s="1">
        <f t="shared" ref="G50:H81" ca="1" si="6">NORMSINV(E50)</f>
        <v>-0.65146046629294829</v>
      </c>
      <c r="H50" s="1">
        <f t="shared" ca="1" si="6"/>
        <v>-1.0609488665706639</v>
      </c>
      <c r="I50" s="1">
        <f t="shared" ca="1" si="2"/>
        <v>-0.85868192269717414</v>
      </c>
      <c r="J50" s="1">
        <f t="shared" ca="1" si="3"/>
        <v>-0.95664579702621144</v>
      </c>
      <c r="K50" s="1">
        <f t="shared" ca="1" si="4"/>
        <v>1</v>
      </c>
    </row>
    <row r="51" spans="2:11" x14ac:dyDescent="0.2">
      <c r="B51" s="1">
        <v>0.112259432675665</v>
      </c>
      <c r="C51" s="1">
        <v>0.10547888858558173</v>
      </c>
      <c r="E51" s="1">
        <f t="shared" ca="1" si="5"/>
        <v>0.99638502910737237</v>
      </c>
      <c r="F51" s="1">
        <f t="shared" ca="1" si="5"/>
        <v>0.35581960239586685</v>
      </c>
      <c r="G51" s="1">
        <f t="shared" ca="1" si="6"/>
        <v>2.6860631721229216</v>
      </c>
      <c r="H51" s="1">
        <f t="shared" ca="1" si="6"/>
        <v>-0.36965548356670658</v>
      </c>
      <c r="I51" s="1">
        <f t="shared" ca="1" si="2"/>
        <v>3.5404663958340752</v>
      </c>
      <c r="J51" s="1">
        <f t="shared" ca="1" si="3"/>
        <v>2.1494915345526442</v>
      </c>
      <c r="K51" s="1">
        <f t="shared" ca="1" si="4"/>
        <v>0</v>
      </c>
    </row>
    <row r="52" spans="2:11" x14ac:dyDescent="0.2">
      <c r="B52" s="1">
        <v>8.4027796140751648E-2</v>
      </c>
      <c r="C52" s="1">
        <v>0.44158545726362974</v>
      </c>
      <c r="E52" s="1">
        <f t="shared" ca="1" si="5"/>
        <v>6.7102928590055289E-2</v>
      </c>
      <c r="F52" s="1">
        <f t="shared" ca="1" si="5"/>
        <v>0.82712479990756749</v>
      </c>
      <c r="G52" s="1">
        <f t="shared" ca="1" si="6"/>
        <v>-1.4977206007942683</v>
      </c>
      <c r="H52" s="1">
        <f t="shared" ca="1" si="6"/>
        <v>0.94286413807004799</v>
      </c>
      <c r="I52" s="1">
        <f t="shared" ca="1" si="2"/>
        <v>-1.9741268606388034</v>
      </c>
      <c r="J52" s="1">
        <f t="shared" ca="1" si="3"/>
        <v>-0.91979073543943857</v>
      </c>
      <c r="K52" s="1">
        <f t="shared" ca="1" si="4"/>
        <v>1</v>
      </c>
    </row>
    <row r="53" spans="2:11" x14ac:dyDescent="0.2">
      <c r="B53" s="1">
        <v>-0.98826860769723546</v>
      </c>
      <c r="C53" s="1">
        <v>-0.77576695958263431</v>
      </c>
      <c r="E53" s="1">
        <f t="shared" ca="1" si="5"/>
        <v>0.72278550241971184</v>
      </c>
      <c r="F53" s="1">
        <f t="shared" ca="1" si="5"/>
        <v>0.69670017485181568</v>
      </c>
      <c r="G53" s="1">
        <f t="shared" ca="1" si="6"/>
        <v>0.59113645567659945</v>
      </c>
      <c r="H53" s="1">
        <f t="shared" ca="1" si="6"/>
        <v>0.51493327117320109</v>
      </c>
      <c r="I53" s="1">
        <f t="shared" ca="1" si="2"/>
        <v>0.77916959600817715</v>
      </c>
      <c r="J53" s="1">
        <f t="shared" ca="1" si="3"/>
        <v>0.69865034861872977</v>
      </c>
      <c r="K53" s="1">
        <f t="shared" ca="1" si="4"/>
        <v>1</v>
      </c>
    </row>
    <row r="54" spans="2:11" x14ac:dyDescent="0.2">
      <c r="B54" s="1">
        <v>2.2680202762530275</v>
      </c>
      <c r="C54" s="1">
        <v>1.4267546954265471</v>
      </c>
      <c r="E54" s="1">
        <f t="shared" ca="1" si="5"/>
        <v>0.50561886398568001</v>
      </c>
      <c r="F54" s="1">
        <f t="shared" ca="1" si="5"/>
        <v>0.63301739010928193</v>
      </c>
      <c r="G54" s="1">
        <f t="shared" ca="1" si="6"/>
        <v>1.4084869024972493E-2</v>
      </c>
      <c r="H54" s="1">
        <f t="shared" ca="1" si="6"/>
        <v>0.33985567269570705</v>
      </c>
      <c r="I54" s="1">
        <f t="shared" ca="1" si="2"/>
        <v>1.8565090348648478E-2</v>
      </c>
      <c r="J54" s="1">
        <f t="shared" ca="1" si="3"/>
        <v>0.14058647841395935</v>
      </c>
      <c r="K54" s="1">
        <f t="shared" ca="1" si="4"/>
        <v>1</v>
      </c>
    </row>
    <row r="55" spans="2:11" x14ac:dyDescent="0.2">
      <c r="B55" s="1">
        <v>-2.4909532850673219</v>
      </c>
      <c r="C55" s="1">
        <v>-1.5717296249277652</v>
      </c>
      <c r="E55" s="1">
        <f t="shared" ca="1" si="5"/>
        <v>0.33409356763173992</v>
      </c>
      <c r="F55" s="1">
        <f t="shared" ca="1" si="5"/>
        <v>0.66355480217822027</v>
      </c>
      <c r="G55" s="1">
        <f t="shared" ca="1" si="6"/>
        <v>-0.42863738400740714</v>
      </c>
      <c r="H55" s="1">
        <f t="shared" ca="1" si="6"/>
        <v>0.42218444322286819</v>
      </c>
      <c r="I55" s="1">
        <f t="shared" ca="1" si="2"/>
        <v>-0.5649815945605775</v>
      </c>
      <c r="J55" s="1">
        <f t="shared" ca="1" si="3"/>
        <v>-0.20559990618855448</v>
      </c>
      <c r="K55" s="1">
        <f t="shared" ca="1" si="4"/>
        <v>1</v>
      </c>
    </row>
    <row r="56" spans="2:11" x14ac:dyDescent="0.2">
      <c r="B56" s="1">
        <v>1.6903405250155141</v>
      </c>
      <c r="C56" s="1">
        <v>1.0206649871371836</v>
      </c>
      <c r="E56" s="1">
        <f t="shared" ca="1" si="5"/>
        <v>0.1906772631267617</v>
      </c>
      <c r="F56" s="1">
        <f t="shared" ca="1" si="5"/>
        <v>0.58829113834067204</v>
      </c>
      <c r="G56" s="1">
        <f t="shared" ca="1" si="6"/>
        <v>-0.87540326067410346</v>
      </c>
      <c r="H56" s="1">
        <f t="shared" ca="1" si="6"/>
        <v>0.22315133837848011</v>
      </c>
      <c r="I56" s="1">
        <f t="shared" ca="1" si="2"/>
        <v>-1.1538581293941386</v>
      </c>
      <c r="J56" s="1">
        <f t="shared" ca="1" si="3"/>
        <v>-0.66168386289546299</v>
      </c>
      <c r="K56" s="1">
        <f t="shared" ca="1" si="4"/>
        <v>1</v>
      </c>
    </row>
    <row r="57" spans="2:11" x14ac:dyDescent="0.2">
      <c r="B57" s="1">
        <v>-0.18871325592974075</v>
      </c>
      <c r="C57" s="1">
        <v>-0.44015116654835817</v>
      </c>
      <c r="E57" s="1">
        <f t="shared" ca="1" si="5"/>
        <v>9.0301980817173E-2</v>
      </c>
      <c r="F57" s="1">
        <f t="shared" ca="1" si="5"/>
        <v>0.80428141342503645</v>
      </c>
      <c r="G57" s="1">
        <f t="shared" ca="1" si="6"/>
        <v>-1.3388977518968626</v>
      </c>
      <c r="H57" s="1">
        <f t="shared" ca="1" si="6"/>
        <v>0.85701395350818144</v>
      </c>
      <c r="I57" s="1">
        <f t="shared" ca="1" si="2"/>
        <v>-1.7647844426168622</v>
      </c>
      <c r="J57" s="1">
        <f t="shared" ca="1" si="3"/>
        <v>-0.81690583528415073</v>
      </c>
      <c r="K57" s="1">
        <f t="shared" ca="1" si="4"/>
        <v>1</v>
      </c>
    </row>
    <row r="58" spans="2:11" x14ac:dyDescent="0.2">
      <c r="B58" s="1">
        <v>-0.55902169290101456</v>
      </c>
      <c r="C58" s="1">
        <v>-0.13508112659770249</v>
      </c>
      <c r="E58" s="1">
        <f t="shared" ref="E58:F77" ca="1" si="7">RAND()</f>
        <v>0.22314748193872569</v>
      </c>
      <c r="F58" s="1">
        <f t="shared" ca="1" si="7"/>
        <v>0.54399551875292718</v>
      </c>
      <c r="G58" s="1">
        <f t="shared" ca="1" si="6"/>
        <v>-0.76160638334036534</v>
      </c>
      <c r="H58" s="1">
        <f t="shared" ca="1" si="6"/>
        <v>0.11050490194070552</v>
      </c>
      <c r="I58" s="1">
        <f t="shared" ca="1" si="2"/>
        <v>-1.0038638834164739</v>
      </c>
      <c r="J58" s="1">
        <f t="shared" ca="1" si="3"/>
        <v>-0.60731303339310061</v>
      </c>
      <c r="K58" s="1">
        <f t="shared" ca="1" si="4"/>
        <v>1</v>
      </c>
    </row>
    <row r="59" spans="2:11" x14ac:dyDescent="0.2">
      <c r="B59" s="1">
        <v>-0.35759128257269324</v>
      </c>
      <c r="C59" s="1">
        <v>-0.81563796218999118</v>
      </c>
      <c r="E59" s="1">
        <f t="shared" ca="1" si="7"/>
        <v>0.36940123364762301</v>
      </c>
      <c r="F59" s="1">
        <f t="shared" ca="1" si="7"/>
        <v>0.66358200425377001</v>
      </c>
      <c r="G59" s="1">
        <f t="shared" ca="1" si="6"/>
        <v>-0.33343961056474991</v>
      </c>
      <c r="H59" s="1">
        <f t="shared" ca="1" si="6"/>
        <v>0.42225898557127023</v>
      </c>
      <c r="I59" s="1">
        <f t="shared" ca="1" si="2"/>
        <v>-0.43950259565618044</v>
      </c>
      <c r="J59" s="1">
        <f t="shared" ca="1" si="3"/>
        <v>-0.12443406406264784</v>
      </c>
      <c r="K59" s="1">
        <f t="shared" ca="1" si="4"/>
        <v>1</v>
      </c>
    </row>
    <row r="60" spans="2:11" x14ac:dyDescent="0.2">
      <c r="B60" s="1">
        <v>-1.869170040986724</v>
      </c>
      <c r="C60" s="1">
        <v>-1.5359976268491045</v>
      </c>
      <c r="E60" s="1">
        <f t="shared" ca="1" si="7"/>
        <v>0.46830110186986562</v>
      </c>
      <c r="F60" s="1">
        <f t="shared" ca="1" si="7"/>
        <v>0.84942524814366227</v>
      </c>
      <c r="G60" s="1">
        <f t="shared" ca="1" si="6"/>
        <v>-7.9541148203364775E-2</v>
      </c>
      <c r="H60" s="1">
        <f t="shared" ca="1" si="6"/>
        <v>1.0339714642534381</v>
      </c>
      <c r="I60" s="1">
        <f t="shared" ca="1" si="2"/>
        <v>-0.10484219627548788</v>
      </c>
      <c r="J60" s="1">
        <f t="shared" ca="1" si="3"/>
        <v>0.32340198922813068</v>
      </c>
      <c r="K60" s="1">
        <f t="shared" ca="1" si="4"/>
        <v>1</v>
      </c>
    </row>
    <row r="61" spans="2:11" x14ac:dyDescent="0.2">
      <c r="B61" s="1">
        <v>0.85479556247119148</v>
      </c>
      <c r="C61" s="1">
        <v>0.62570568885397537</v>
      </c>
      <c r="E61" s="1">
        <f t="shared" ca="1" si="7"/>
        <v>0.49236642756654447</v>
      </c>
      <c r="F61" s="1">
        <f t="shared" ca="1" si="7"/>
        <v>0.73116622306219115</v>
      </c>
      <c r="G61" s="1">
        <f t="shared" ca="1" si="6"/>
        <v>-1.913569626918914E-2</v>
      </c>
      <c r="H61" s="1">
        <f t="shared" ca="1" si="6"/>
        <v>0.61634392553599915</v>
      </c>
      <c r="I61" s="1">
        <f t="shared" ca="1" si="2"/>
        <v>-2.522252280031307E-2</v>
      </c>
      <c r="J61" s="1">
        <f t="shared" ca="1" si="3"/>
        <v>0.21687965758722585</v>
      </c>
      <c r="K61" s="1">
        <f t="shared" ca="1" si="4"/>
        <v>1</v>
      </c>
    </row>
    <row r="62" spans="2:11" x14ac:dyDescent="0.2">
      <c r="B62" s="1">
        <v>-1.1694230011304345</v>
      </c>
      <c r="C62" s="1">
        <v>-0.99295597440727701</v>
      </c>
      <c r="E62" s="1">
        <f t="shared" ca="1" si="7"/>
        <v>0.96294528808041291</v>
      </c>
      <c r="F62" s="1">
        <f t="shared" ca="1" si="7"/>
        <v>0.14336241060227839</v>
      </c>
      <c r="G62" s="1">
        <f t="shared" ca="1" si="6"/>
        <v>1.7859372189753475</v>
      </c>
      <c r="H62" s="1">
        <f t="shared" ca="1" si="6"/>
        <v>-1.0653339796810291</v>
      </c>
      <c r="I62" s="1">
        <f t="shared" ca="1" si="2"/>
        <v>2.3540215935629605</v>
      </c>
      <c r="J62" s="1">
        <f t="shared" ca="1" si="3"/>
        <v>1.1191039556623301</v>
      </c>
      <c r="K62" s="1">
        <f t="shared" ca="1" si="4"/>
        <v>0</v>
      </c>
    </row>
    <row r="63" spans="2:11" x14ac:dyDescent="0.2">
      <c r="B63" s="1">
        <v>7.8405240186056283E-2</v>
      </c>
      <c r="C63" s="1">
        <v>-1.6876988457364121E-2</v>
      </c>
      <c r="E63" s="1">
        <f t="shared" ca="1" si="7"/>
        <v>0.59240061247068188</v>
      </c>
      <c r="F63" s="1">
        <f t="shared" ca="1" si="7"/>
        <v>0.63597081734571748</v>
      </c>
      <c r="G63" s="1">
        <f t="shared" ca="1" si="6"/>
        <v>0.23372461743277187</v>
      </c>
      <c r="H63" s="1">
        <f t="shared" ca="1" si="6"/>
        <v>0.34770949478041069</v>
      </c>
      <c r="I63" s="1">
        <f t="shared" ca="1" si="2"/>
        <v>0.30806950576888203</v>
      </c>
      <c r="J63" s="1">
        <f t="shared" ca="1" si="3"/>
        <v>0.33075820288924235</v>
      </c>
      <c r="K63" s="1">
        <f t="shared" ca="1" si="4"/>
        <v>1</v>
      </c>
    </row>
    <row r="64" spans="2:11" x14ac:dyDescent="0.2">
      <c r="B64" s="1">
        <v>-1.2440088570369552</v>
      </c>
      <c r="C64" s="1">
        <v>-1.0825311580408521</v>
      </c>
      <c r="E64" s="1">
        <f t="shared" ca="1" si="7"/>
        <v>0.20567841176248525</v>
      </c>
      <c r="F64" s="1">
        <f t="shared" ca="1" si="7"/>
        <v>0.8481564118452678</v>
      </c>
      <c r="G64" s="1">
        <f t="shared" ca="1" si="6"/>
        <v>-0.82150825574432984</v>
      </c>
      <c r="H64" s="1">
        <f t="shared" ca="1" si="6"/>
        <v>1.0285585242725079</v>
      </c>
      <c r="I64" s="1">
        <f t="shared" ca="1" si="2"/>
        <v>-1.0828197949880396</v>
      </c>
      <c r="J64" s="1">
        <f t="shared" ca="1" si="3"/>
        <v>-0.31102902128866644</v>
      </c>
      <c r="K64" s="1">
        <f t="shared" ca="1" si="4"/>
        <v>1</v>
      </c>
    </row>
    <row r="65" spans="2:11" x14ac:dyDescent="0.2">
      <c r="B65" s="1">
        <v>1.6880155883278078</v>
      </c>
      <c r="C65" s="1">
        <v>1.1071481072786382</v>
      </c>
      <c r="E65" s="1">
        <f t="shared" ca="1" si="7"/>
        <v>0.54320296969824289</v>
      </c>
      <c r="F65" s="1">
        <f t="shared" ca="1" si="7"/>
        <v>0.75864732718105199</v>
      </c>
      <c r="G65" s="1">
        <f t="shared" ca="1" si="6"/>
        <v>0.10850632867061662</v>
      </c>
      <c r="H65" s="1">
        <f t="shared" ca="1" si="6"/>
        <v>0.70195801728290363</v>
      </c>
      <c r="I65" s="1">
        <f t="shared" ca="1" si="2"/>
        <v>0.14302083971093785</v>
      </c>
      <c r="J65" s="1">
        <f t="shared" ca="1" si="3"/>
        <v>0.35806118257016117</v>
      </c>
      <c r="K65" s="1">
        <f t="shared" ca="1" si="4"/>
        <v>1</v>
      </c>
    </row>
    <row r="66" spans="2:11" x14ac:dyDescent="0.2">
      <c r="B66" s="1">
        <v>-0.81140340958315349</v>
      </c>
      <c r="C66" s="1">
        <v>-0.52544391175154548</v>
      </c>
      <c r="E66" s="1">
        <f t="shared" ca="1" si="7"/>
        <v>0.83762598254734322</v>
      </c>
      <c r="F66" s="1">
        <f t="shared" ca="1" si="7"/>
        <v>1.484385358852458E-2</v>
      </c>
      <c r="G66" s="1">
        <f t="shared" ca="1" si="6"/>
        <v>0.9847476617843649</v>
      </c>
      <c r="H66" s="1">
        <f t="shared" ca="1" si="6"/>
        <v>-2.1742321215458742</v>
      </c>
      <c r="I66" s="1">
        <f t="shared" ca="1" si="2"/>
        <v>1.2979836219444556</v>
      </c>
      <c r="J66" s="1">
        <f t="shared" ca="1" si="3"/>
        <v>1.6701895803128752E-2</v>
      </c>
      <c r="K66" s="1">
        <f t="shared" ca="1" si="4"/>
        <v>0</v>
      </c>
    </row>
    <row r="67" spans="2:11" x14ac:dyDescent="0.2">
      <c r="B67" s="1">
        <v>1.4441216672806283</v>
      </c>
      <c r="C67" s="1">
        <v>1.4884152250268614</v>
      </c>
      <c r="E67" s="1">
        <f t="shared" ca="1" si="7"/>
        <v>0.89771832694757003</v>
      </c>
      <c r="F67" s="1">
        <f t="shared" ca="1" si="7"/>
        <v>0.62351730105683745</v>
      </c>
      <c r="G67" s="1">
        <f t="shared" ca="1" si="6"/>
        <v>1.2686572214459841</v>
      </c>
      <c r="H67" s="1">
        <f t="shared" ca="1" si="6"/>
        <v>0.31473166773428546</v>
      </c>
      <c r="I67" s="1">
        <f t="shared" ca="1" si="2"/>
        <v>1.6722012747048625</v>
      </c>
      <c r="J67" s="1">
        <f t="shared" ca="1" si="3"/>
        <v>1.2003606222038761</v>
      </c>
      <c r="K67" s="1">
        <f t="shared" ca="1" si="4"/>
        <v>0</v>
      </c>
    </row>
    <row r="68" spans="2:11" x14ac:dyDescent="0.2">
      <c r="B68" s="1">
        <v>-1.924645410691457</v>
      </c>
      <c r="C68" s="1">
        <v>-1.7219135710392568</v>
      </c>
      <c r="E68" s="1">
        <f t="shared" ca="1" si="7"/>
        <v>0.80896992868096806</v>
      </c>
      <c r="F68" s="1">
        <f t="shared" ca="1" si="7"/>
        <v>0.88536086468159225</v>
      </c>
      <c r="G68" s="1">
        <f t="shared" ca="1" si="6"/>
        <v>0.87410671188295408</v>
      </c>
      <c r="H68" s="1">
        <f t="shared" ca="1" si="6"/>
        <v>1.2022200822072868</v>
      </c>
      <c r="I68" s="1">
        <f t="shared" ca="1" si="2"/>
        <v>1.1521491645889679</v>
      </c>
      <c r="J68" s="1">
        <f t="shared" ca="1" si="3"/>
        <v>1.1998574531096529</v>
      </c>
      <c r="K68" s="1">
        <f t="shared" ca="1" si="4"/>
        <v>0</v>
      </c>
    </row>
    <row r="69" spans="2:11" x14ac:dyDescent="0.2">
      <c r="B69" s="1">
        <v>1.7678007171937442</v>
      </c>
      <c r="C69" s="1">
        <v>0.88866097540671563</v>
      </c>
      <c r="E69" s="1">
        <f t="shared" ca="1" si="7"/>
        <v>0.82604545959370468</v>
      </c>
      <c r="F69" s="1">
        <f t="shared" ca="1" si="7"/>
        <v>0.68330782113961752</v>
      </c>
      <c r="G69" s="1">
        <f t="shared" ca="1" si="6"/>
        <v>0.9386527097513192</v>
      </c>
      <c r="H69" s="1">
        <f t="shared" ca="1" si="6"/>
        <v>0.47696877357432838</v>
      </c>
      <c r="I69" s="1">
        <f t="shared" ca="1" si="2"/>
        <v>1.2372264400641801</v>
      </c>
      <c r="J69" s="1">
        <f t="shared" ca="1" si="3"/>
        <v>0.98047697477591167</v>
      </c>
      <c r="K69" s="1">
        <f t="shared" ca="1" si="4"/>
        <v>0</v>
      </c>
    </row>
    <row r="70" spans="2:11" x14ac:dyDescent="0.2">
      <c r="B70" s="1">
        <v>0.52470546780836269</v>
      </c>
      <c r="C70" s="1">
        <v>0.32096532061707217</v>
      </c>
      <c r="E70" s="1">
        <f t="shared" ca="1" si="7"/>
        <v>0.50326094209969774</v>
      </c>
      <c r="F70" s="1">
        <f t="shared" ca="1" si="7"/>
        <v>0.60030576399109481</v>
      </c>
      <c r="G70" s="1">
        <f t="shared" ca="1" si="6"/>
        <v>8.1740606934676083E-3</v>
      </c>
      <c r="H70" s="1">
        <f t="shared" ca="1" si="6"/>
        <v>0.25413861495377676</v>
      </c>
      <c r="I70" s="1">
        <f t="shared" ca="1" si="2"/>
        <v>1.0774127542152189E-2</v>
      </c>
      <c r="J70" s="1">
        <f t="shared" ca="1" si="3"/>
        <v>0.10311825110788043</v>
      </c>
      <c r="K70" s="1">
        <f t="shared" ca="1" si="4"/>
        <v>1</v>
      </c>
    </row>
    <row r="71" spans="2:11" x14ac:dyDescent="0.2">
      <c r="B71" s="1">
        <v>1.7496040951935852</v>
      </c>
      <c r="C71" s="1">
        <v>1.5019125599870726</v>
      </c>
      <c r="E71" s="1">
        <f t="shared" ca="1" si="7"/>
        <v>0.16136725186313627</v>
      </c>
      <c r="F71" s="1">
        <f t="shared" ca="1" si="7"/>
        <v>0.35346996460742341</v>
      </c>
      <c r="G71" s="1">
        <f t="shared" ca="1" si="6"/>
        <v>-0.98885415475955529</v>
      </c>
      <c r="H71" s="1">
        <f t="shared" ca="1" si="6"/>
        <v>-0.37596901788808534</v>
      </c>
      <c r="I71" s="1">
        <f t="shared" ca="1" si="2"/>
        <v>-1.3033963391635743</v>
      </c>
      <c r="J71" s="1">
        <f t="shared" ca="1" si="3"/>
        <v>-0.98505146646647535</v>
      </c>
      <c r="K71" s="1">
        <f t="shared" ca="1" si="4"/>
        <v>1</v>
      </c>
    </row>
    <row r="72" spans="2:11" x14ac:dyDescent="0.2">
      <c r="B72" s="1">
        <v>-2.229954643263464</v>
      </c>
      <c r="C72" s="1">
        <v>-1.286763967345069</v>
      </c>
      <c r="E72" s="1">
        <f t="shared" ca="1" si="7"/>
        <v>0.47891302275640424</v>
      </c>
      <c r="F72" s="1">
        <f t="shared" ca="1" si="7"/>
        <v>0.73919030266063335</v>
      </c>
      <c r="G72" s="1">
        <f t="shared" ca="1" si="6"/>
        <v>-5.2881850311609017E-2</v>
      </c>
      <c r="H72" s="1">
        <f t="shared" ca="1" si="6"/>
        <v>0.64085115303191231</v>
      </c>
      <c r="I72" s="1">
        <f t="shared" ca="1" si="2"/>
        <v>-6.9702907928932162E-2</v>
      </c>
      <c r="J72" s="1">
        <f t="shared" ca="1" si="3"/>
        <v>0.19738973260932741</v>
      </c>
      <c r="K72" s="1">
        <f t="shared" ca="1" si="4"/>
        <v>1</v>
      </c>
    </row>
    <row r="73" spans="2:11" x14ac:dyDescent="0.2">
      <c r="B73" s="1">
        <v>-1.1088568507129866</v>
      </c>
      <c r="C73" s="1">
        <v>-0.42730615427781365</v>
      </c>
      <c r="E73" s="1">
        <f t="shared" ca="1" si="7"/>
        <v>0.43214056927361888</v>
      </c>
      <c r="F73" s="1">
        <f t="shared" ca="1" si="7"/>
        <v>0.96417125318310637</v>
      </c>
      <c r="G73" s="1">
        <f t="shared" ca="1" si="6"/>
        <v>-0.17092703509376275</v>
      </c>
      <c r="H73" s="1">
        <f t="shared" ca="1" si="6"/>
        <v>1.8012880292719007</v>
      </c>
      <c r="I73" s="1">
        <f t="shared" ca="1" si="2"/>
        <v>-0.22529679501570743</v>
      </c>
      <c r="J73" s="1">
        <f t="shared" ca="1" si="3"/>
        <v>0.53582174342367439</v>
      </c>
      <c r="K73" s="1">
        <f t="shared" ca="1" si="4"/>
        <v>1</v>
      </c>
    </row>
    <row r="74" spans="2:11" x14ac:dyDescent="0.2">
      <c r="B74" s="1">
        <v>0.1057445594252464</v>
      </c>
      <c r="C74" s="1">
        <v>0.21272321908750139</v>
      </c>
      <c r="E74" s="1">
        <f t="shared" ca="1" si="7"/>
        <v>0.1765521040234922</v>
      </c>
      <c r="F74" s="1">
        <f t="shared" ca="1" si="7"/>
        <v>0.49526233941555231</v>
      </c>
      <c r="G74" s="1">
        <f t="shared" ca="1" si="6"/>
        <v>-0.92858498150437629</v>
      </c>
      <c r="H74" s="1">
        <f t="shared" ca="1" si="6"/>
        <v>-1.1875833122846229E-2</v>
      </c>
      <c r="I74" s="1">
        <f t="shared" ca="1" si="2"/>
        <v>-1.2239562929170007</v>
      </c>
      <c r="J74" s="1">
        <f t="shared" ca="1" si="3"/>
        <v>-0.79593174356652718</v>
      </c>
      <c r="K74" s="1">
        <f t="shared" ca="1" si="4"/>
        <v>1</v>
      </c>
    </row>
    <row r="75" spans="2:11" x14ac:dyDescent="0.2">
      <c r="B75" s="1">
        <v>-0.46025513151419001</v>
      </c>
      <c r="C75" s="1">
        <v>-0.46770779347943359</v>
      </c>
      <c r="E75" s="1">
        <f t="shared" ca="1" si="7"/>
        <v>0.46207784388412676</v>
      </c>
      <c r="F75" s="1">
        <f t="shared" ca="1" si="7"/>
        <v>0.6083247935827012</v>
      </c>
      <c r="G75" s="1">
        <f t="shared" ca="1" si="6"/>
        <v>-9.5200355316817295E-2</v>
      </c>
      <c r="H75" s="1">
        <f t="shared" ca="1" si="6"/>
        <v>0.27495551828125481</v>
      </c>
      <c r="I75" s="1">
        <f t="shared" ca="1" si="2"/>
        <v>-0.12548240204055447</v>
      </c>
      <c r="J75" s="1">
        <f t="shared" ca="1" si="3"/>
        <v>2.2887529602275442E-2</v>
      </c>
      <c r="K75" s="1">
        <f t="shared" ca="1" si="4"/>
        <v>1</v>
      </c>
    </row>
    <row r="76" spans="2:11" x14ac:dyDescent="0.2">
      <c r="B76" s="1">
        <v>-0.49797301534109972</v>
      </c>
      <c r="C76" s="1">
        <v>-6.8610076337362713E-2</v>
      </c>
      <c r="E76" s="1">
        <f t="shared" ca="1" si="7"/>
        <v>0.70679180756001203</v>
      </c>
      <c r="F76" s="1">
        <f t="shared" ca="1" si="7"/>
        <v>0.26640541124147477</v>
      </c>
      <c r="G76" s="1">
        <f t="shared" ca="1" si="6"/>
        <v>0.54403645788022759</v>
      </c>
      <c r="H76" s="1">
        <f t="shared" ca="1" si="6"/>
        <v>-0.62372101026785109</v>
      </c>
      <c r="I76" s="1">
        <f t="shared" ca="1" si="2"/>
        <v>0.71708767583125199</v>
      </c>
      <c r="J76" s="1">
        <f t="shared" ca="1" si="3"/>
        <v>0.22770537954097134</v>
      </c>
      <c r="K76" s="1">
        <f t="shared" ca="1" si="4"/>
        <v>1</v>
      </c>
    </row>
    <row r="77" spans="2:11" x14ac:dyDescent="0.2">
      <c r="B77" s="1">
        <v>0.79079386453383804</v>
      </c>
      <c r="C77" s="1">
        <v>0.46268320051925355</v>
      </c>
      <c r="E77" s="1">
        <f t="shared" ca="1" si="7"/>
        <v>0.47382401485010395</v>
      </c>
      <c r="F77" s="1">
        <f t="shared" ca="1" si="7"/>
        <v>0.67710595226927572</v>
      </c>
      <c r="G77" s="1">
        <f t="shared" ca="1" si="6"/>
        <v>-6.5660614610248691E-2</v>
      </c>
      <c r="H77" s="1">
        <f t="shared" ca="1" si="6"/>
        <v>0.45962126129944003</v>
      </c>
      <c r="I77" s="1">
        <f t="shared" ca="1" si="2"/>
        <v>-8.6546437913322088E-2</v>
      </c>
      <c r="J77" s="1">
        <f t="shared" ca="1" si="3"/>
        <v>0.11793133637605611</v>
      </c>
      <c r="K77" s="1">
        <f t="shared" ca="1" si="4"/>
        <v>1</v>
      </c>
    </row>
    <row r="78" spans="2:11" x14ac:dyDescent="0.2">
      <c r="B78" s="1">
        <v>2.3837571827593971</v>
      </c>
      <c r="C78" s="1">
        <v>2.0486350330781202</v>
      </c>
      <c r="E78" s="1">
        <f t="shared" ref="E78:F97" ca="1" si="8">RAND()</f>
        <v>0.25297287272518854</v>
      </c>
      <c r="F78" s="1">
        <f t="shared" ca="1" si="8"/>
        <v>0.72024311279435238</v>
      </c>
      <c r="G78" s="1">
        <f t="shared" ca="1" si="6"/>
        <v>-0.66516377805620841</v>
      </c>
      <c r="H78" s="1">
        <f t="shared" ca="1" si="6"/>
        <v>0.58356386952193362</v>
      </c>
      <c r="I78" s="1">
        <f t="shared" ca="1" si="2"/>
        <v>-0.87674408717378827</v>
      </c>
      <c r="J78" s="1">
        <f t="shared" ca="1" si="3"/>
        <v>-0.34613608375357946</v>
      </c>
      <c r="K78" s="1">
        <f t="shared" ca="1" si="4"/>
        <v>1</v>
      </c>
    </row>
    <row r="79" spans="2:11" x14ac:dyDescent="0.2">
      <c r="B79" s="1">
        <v>-6.1619822322702696E-2</v>
      </c>
      <c r="C79" s="1">
        <v>0.38090069634141838</v>
      </c>
      <c r="E79" s="1">
        <f t="shared" ca="1" si="8"/>
        <v>2.9024098246783758E-2</v>
      </c>
      <c r="F79" s="1">
        <f t="shared" ca="1" si="8"/>
        <v>0.75879029675637399</v>
      </c>
      <c r="G79" s="1">
        <f t="shared" ca="1" si="6"/>
        <v>-1.8953337732982283</v>
      </c>
      <c r="H79" s="1">
        <f t="shared" ca="1" si="6"/>
        <v>0.70241658312633748</v>
      </c>
      <c r="I79" s="1">
        <f t="shared" ca="1" si="2"/>
        <v>-2.4982158286129437</v>
      </c>
      <c r="J79" s="1">
        <f t="shared" ca="1" si="3"/>
        <v>-1.3496503926541652</v>
      </c>
      <c r="K79" s="1">
        <f t="shared" ca="1" si="4"/>
        <v>1</v>
      </c>
    </row>
    <row r="80" spans="2:11" x14ac:dyDescent="0.2">
      <c r="B80" s="1">
        <v>-0.11516160527487042</v>
      </c>
      <c r="C80" s="1">
        <v>0.76865762821544725</v>
      </c>
      <c r="E80" s="1">
        <f t="shared" ca="1" si="8"/>
        <v>0.52939218656237064</v>
      </c>
      <c r="F80" s="1">
        <f t="shared" ca="1" si="8"/>
        <v>0.74956851416915415</v>
      </c>
      <c r="G80" s="1">
        <f t="shared" ca="1" si="6"/>
        <v>7.3742064976688726E-2</v>
      </c>
      <c r="H80" s="1">
        <f t="shared" ca="1" si="6"/>
        <v>0.67313254348333762</v>
      </c>
      <c r="I80" s="1">
        <f t="shared" ca="1" si="2"/>
        <v>9.7198496937447129E-2</v>
      </c>
      <c r="J80" s="1">
        <f t="shared" ca="1" si="3"/>
        <v>0.31752548678064124</v>
      </c>
      <c r="K80" s="1">
        <f t="shared" ca="1" si="4"/>
        <v>1</v>
      </c>
    </row>
    <row r="81" spans="2:11" x14ac:dyDescent="0.2">
      <c r="B81" s="1">
        <v>-0.61259110776836112</v>
      </c>
      <c r="C81" s="1">
        <v>7.5239851999726326E-2</v>
      </c>
      <c r="E81" s="1">
        <f t="shared" ca="1" si="8"/>
        <v>0.84096341065153846</v>
      </c>
      <c r="F81" s="1">
        <f t="shared" ca="1" si="8"/>
        <v>0.13273168999168583</v>
      </c>
      <c r="G81" s="1">
        <f t="shared" ca="1" si="6"/>
        <v>0.99842528303196043</v>
      </c>
      <c r="H81" s="1">
        <f t="shared" ca="1" si="6"/>
        <v>-1.1135707514164535</v>
      </c>
      <c r="I81" s="1">
        <f t="shared" ca="1" si="2"/>
        <v>1.3160119240725048</v>
      </c>
      <c r="J81" s="1">
        <f t="shared" ca="1" si="3"/>
        <v>0.42965273434862655</v>
      </c>
      <c r="K81" s="1">
        <f t="shared" ca="1" si="4"/>
        <v>0</v>
      </c>
    </row>
    <row r="82" spans="2:11" x14ac:dyDescent="0.2">
      <c r="B82" s="1">
        <v>-0.51982936369443467</v>
      </c>
      <c r="C82" s="1">
        <v>0.2873415311558859</v>
      </c>
      <c r="E82" s="1">
        <f t="shared" ca="1" si="8"/>
        <v>0.35188156378050095</v>
      </c>
      <c r="F82" s="1">
        <f t="shared" ca="1" si="8"/>
        <v>0.33484857318664718</v>
      </c>
      <c r="G82" s="1">
        <f t="shared" ref="G82:H117" ca="1" si="9">NORMSINV(E82)</f>
        <v>-0.38024558021397309</v>
      </c>
      <c r="H82" s="1">
        <f t="shared" ca="1" si="9"/>
        <v>-0.42656369403058175</v>
      </c>
      <c r="I82" s="1">
        <f t="shared" ref="I82:I113" ca="1" si="10">$H$9*G82+$I$9*H82</f>
        <v>-0.50119696099626732</v>
      </c>
      <c r="J82" s="1">
        <f t="shared" ref="J82:J117" ca="1" si="11">$H$10*G82+$I$10*H82</f>
        <v>-0.48547280616513766</v>
      </c>
      <c r="K82" s="1">
        <f t="shared" ca="1" si="4"/>
        <v>1</v>
      </c>
    </row>
    <row r="83" spans="2:11" x14ac:dyDescent="0.2">
      <c r="B83" s="1">
        <v>-0.64216244548703705</v>
      </c>
      <c r="C83" s="1">
        <v>-0.25971884146136426</v>
      </c>
      <c r="E83" s="1">
        <f t="shared" ca="1" si="8"/>
        <v>0.67554728245657769</v>
      </c>
      <c r="F83" s="1">
        <f t="shared" ca="1" si="8"/>
        <v>0.61827097459384128</v>
      </c>
      <c r="G83" s="1">
        <f t="shared" ca="1" si="9"/>
        <v>0.45528330550367108</v>
      </c>
      <c r="H83" s="1">
        <f t="shared" ca="1" si="9"/>
        <v>0.30094288096854566</v>
      </c>
      <c r="I83" s="1">
        <f t="shared" ca="1" si="10"/>
        <v>0.60010325164692024</v>
      </c>
      <c r="J83" s="1">
        <f t="shared" ca="1" si="11"/>
        <v>0.50190021671156149</v>
      </c>
      <c r="K83" s="1">
        <f t="shared" ref="K83:K117" ca="1" si="12">IF(AND(I83&lt;1, J83&lt;1), 1, 0)</f>
        <v>1</v>
      </c>
    </row>
    <row r="84" spans="2:11" x14ac:dyDescent="0.2">
      <c r="B84" s="1">
        <v>-0.44062232880286439</v>
      </c>
      <c r="C84" s="1">
        <v>-0.56810047935882557</v>
      </c>
      <c r="E84" s="1">
        <f t="shared" ca="1" si="8"/>
        <v>0.17851491856939883</v>
      </c>
      <c r="F84" s="1">
        <f t="shared" ca="1" si="8"/>
        <v>0.76520719010007721</v>
      </c>
      <c r="G84" s="1">
        <f t="shared" ca="1" si="9"/>
        <v>-0.92103943800360477</v>
      </c>
      <c r="H84" s="1">
        <f t="shared" ca="1" si="9"/>
        <v>0.72315344081961974</v>
      </c>
      <c r="I84" s="1">
        <f t="shared" ca="1" si="10"/>
        <v>-1.2140106060545164</v>
      </c>
      <c r="J84" s="1">
        <f t="shared" ca="1" si="11"/>
        <v>-0.51140778710973178</v>
      </c>
      <c r="K84" s="1">
        <f t="shared" ca="1" si="12"/>
        <v>1</v>
      </c>
    </row>
    <row r="85" spans="2:11" x14ac:dyDescent="0.2">
      <c r="B85" s="1">
        <v>0.18434868840332719</v>
      </c>
      <c r="C85" s="1">
        <v>-0.49623161051711384</v>
      </c>
      <c r="E85" s="1">
        <f t="shared" ca="1" si="8"/>
        <v>0.13510509680405014</v>
      </c>
      <c r="F85" s="1">
        <f t="shared" ca="1" si="8"/>
        <v>0.37903773554550002</v>
      </c>
      <c r="G85" s="1">
        <f t="shared" ca="1" si="9"/>
        <v>-1.1025786326051334</v>
      </c>
      <c r="H85" s="1">
        <f t="shared" ca="1" si="9"/>
        <v>-0.30800901702129302</v>
      </c>
      <c r="I85" s="1">
        <f t="shared" ca="1" si="10"/>
        <v>-1.4532951562780738</v>
      </c>
      <c r="J85" s="1">
        <f t="shared" ca="1" si="11"/>
        <v>-1.0562673690745419</v>
      </c>
      <c r="K85" s="1">
        <f t="shared" ca="1" si="12"/>
        <v>1</v>
      </c>
    </row>
    <row r="86" spans="2:11" x14ac:dyDescent="0.2">
      <c r="B86" s="1">
        <v>0.85441186067113795</v>
      </c>
      <c r="C86" s="1">
        <v>0.61526325238629709</v>
      </c>
      <c r="E86" s="1">
        <f t="shared" ca="1" si="8"/>
        <v>0.18630212551524372</v>
      </c>
      <c r="F86" s="1">
        <f t="shared" ca="1" si="8"/>
        <v>0.7130000895817441</v>
      </c>
      <c r="G86" s="1">
        <f t="shared" ca="1" si="9"/>
        <v>-0.89160581723047538</v>
      </c>
      <c r="H86" s="1">
        <f t="shared" ca="1" si="9"/>
        <v>0.56217055524578763</v>
      </c>
      <c r="I86" s="1">
        <f t="shared" ca="1" si="10"/>
        <v>-1.1752145172891777</v>
      </c>
      <c r="J86" s="1">
        <f t="shared" ca="1" si="11"/>
        <v>-0.54722800779180214</v>
      </c>
      <c r="K86" s="1">
        <f t="shared" ca="1" si="12"/>
        <v>1</v>
      </c>
    </row>
    <row r="87" spans="2:11" x14ac:dyDescent="0.2">
      <c r="B87" s="1">
        <v>1.1941045547346256</v>
      </c>
      <c r="C87" s="1">
        <v>0.33359391673300742</v>
      </c>
      <c r="E87" s="1">
        <f t="shared" ca="1" si="8"/>
        <v>0.13924206870616851</v>
      </c>
      <c r="F87" s="1">
        <f t="shared" ca="1" si="8"/>
        <v>9.9654343924938216E-2</v>
      </c>
      <c r="G87" s="1">
        <f t="shared" ca="1" si="9"/>
        <v>-1.0837308851881662</v>
      </c>
      <c r="H87" s="1">
        <f t="shared" ca="1" si="9"/>
        <v>-1.2835236257184213</v>
      </c>
      <c r="I87" s="1">
        <f t="shared" ca="1" si="10"/>
        <v>-1.4284521752717108</v>
      </c>
      <c r="J87" s="1">
        <f t="shared" ca="1" si="11"/>
        <v>-1.4092819965069467</v>
      </c>
      <c r="K87" s="1">
        <f t="shared" ca="1" si="12"/>
        <v>1</v>
      </c>
    </row>
    <row r="88" spans="2:11" x14ac:dyDescent="0.2">
      <c r="B88" s="1">
        <v>0.44088673459422517</v>
      </c>
      <c r="C88" s="1">
        <v>-0.53406261341998607</v>
      </c>
      <c r="E88" s="1">
        <f t="shared" ca="1" si="8"/>
        <v>0.80133230153835611</v>
      </c>
      <c r="F88" s="1">
        <f t="shared" ca="1" si="8"/>
        <v>1.5618294965931145E-2</v>
      </c>
      <c r="G88" s="1">
        <f t="shared" ca="1" si="9"/>
        <v>0.84638967418366962</v>
      </c>
      <c r="H88" s="1">
        <f t="shared" ca="1" si="9"/>
        <v>-2.1540456779559909</v>
      </c>
      <c r="I88" s="1">
        <f t="shared" ca="1" si="10"/>
        <v>1.1156156825827255</v>
      </c>
      <c r="J88" s="1">
        <f t="shared" ca="1" si="11"/>
        <v>-9.3584065649078729E-2</v>
      </c>
      <c r="K88" s="1">
        <f t="shared" ca="1" si="12"/>
        <v>0</v>
      </c>
    </row>
    <row r="89" spans="2:11" x14ac:dyDescent="0.2">
      <c r="B89" s="1">
        <v>0.42013512140952913</v>
      </c>
      <c r="C89" s="1">
        <v>0.53058240297186043</v>
      </c>
      <c r="E89" s="1">
        <f t="shared" ca="1" si="8"/>
        <v>0.14014976114180755</v>
      </c>
      <c r="F89" s="1">
        <f t="shared" ca="1" si="8"/>
        <v>0.38171479752180248</v>
      </c>
      <c r="G89" s="1">
        <f t="shared" ca="1" si="9"/>
        <v>-1.0796467333840825</v>
      </c>
      <c r="H89" s="1">
        <f t="shared" ca="1" si="9"/>
        <v>-0.30098019730417963</v>
      </c>
      <c r="I89" s="1">
        <f t="shared" ca="1" si="10"/>
        <v>-1.4230689056718318</v>
      </c>
      <c r="J89" s="1">
        <f t="shared" ca="1" si="11"/>
        <v>-1.0340630707901481</v>
      </c>
      <c r="K89" s="1">
        <f t="shared" ca="1" si="12"/>
        <v>1</v>
      </c>
    </row>
    <row r="90" spans="2:11" x14ac:dyDescent="0.2">
      <c r="B90" s="1">
        <v>1.0772121615364401</v>
      </c>
      <c r="C90" s="1">
        <v>0.59723323487260671</v>
      </c>
      <c r="E90" s="1">
        <f t="shared" ca="1" si="8"/>
        <v>0.78629130693594562</v>
      </c>
      <c r="F90" s="1">
        <f t="shared" ca="1" si="8"/>
        <v>0.99042528551813369</v>
      </c>
      <c r="G90" s="1">
        <f t="shared" ca="1" si="9"/>
        <v>0.79361879713023054</v>
      </c>
      <c r="H90" s="1">
        <f t="shared" ca="1" si="9"/>
        <v>2.3426092058079093</v>
      </c>
      <c r="I90" s="1">
        <f t="shared" ca="1" si="10"/>
        <v>1.0460590471225366</v>
      </c>
      <c r="J90" s="1">
        <f t="shared" ca="1" si="11"/>
        <v>1.562714835221604</v>
      </c>
      <c r="K90" s="1">
        <f t="shared" ca="1" si="12"/>
        <v>0</v>
      </c>
    </row>
    <row r="91" spans="2:11" x14ac:dyDescent="0.2">
      <c r="B91" s="1">
        <v>-1.2766778685389948</v>
      </c>
      <c r="C91" s="1">
        <v>-1.3817490113927084</v>
      </c>
      <c r="E91" s="1">
        <f t="shared" ca="1" si="8"/>
        <v>0.92009201990899825</v>
      </c>
      <c r="F91" s="1">
        <f t="shared" ca="1" si="8"/>
        <v>0.62391624773754917</v>
      </c>
      <c r="G91" s="1">
        <f t="shared" ca="1" si="9"/>
        <v>1.4056907994948113</v>
      </c>
      <c r="H91" s="1">
        <f t="shared" ca="1" si="9"/>
        <v>0.31578262833737242</v>
      </c>
      <c r="I91" s="1">
        <f t="shared" ca="1" si="10"/>
        <v>1.8528235263398944</v>
      </c>
      <c r="J91" s="1">
        <f t="shared" ca="1" si="11"/>
        <v>1.3175527948524421</v>
      </c>
      <c r="K91" s="1">
        <f t="shared" ca="1" si="12"/>
        <v>0</v>
      </c>
    </row>
    <row r="92" spans="2:11" x14ac:dyDescent="0.2">
      <c r="B92" s="1">
        <v>1.5310706995687815</v>
      </c>
      <c r="C92" s="1">
        <v>0.91260983953178865</v>
      </c>
      <c r="E92" s="1">
        <f t="shared" ca="1" si="8"/>
        <v>0.35625669323420572</v>
      </c>
      <c r="F92" s="1">
        <f t="shared" ca="1" si="8"/>
        <v>1.3873564830267582E-2</v>
      </c>
      <c r="G92" s="1">
        <f t="shared" ca="1" si="9"/>
        <v>-0.36848264101734041</v>
      </c>
      <c r="H92" s="1">
        <f t="shared" ca="1" si="9"/>
        <v>-2.20084315021235</v>
      </c>
      <c r="I92" s="1">
        <f t="shared" ca="1" si="10"/>
        <v>-0.48569237742051979</v>
      </c>
      <c r="J92" s="1">
        <f t="shared" ca="1" si="11"/>
        <v>-1.1467325814930494</v>
      </c>
      <c r="K92" s="1">
        <f t="shared" ca="1" si="12"/>
        <v>1</v>
      </c>
    </row>
    <row r="93" spans="2:11" x14ac:dyDescent="0.2">
      <c r="B93" s="1">
        <v>0.29226752310206117</v>
      </c>
      <c r="C93" s="1">
        <v>-0.3007680414706298</v>
      </c>
      <c r="E93" s="1">
        <f t="shared" ca="1" si="8"/>
        <v>0.6652733534436156</v>
      </c>
      <c r="F93" s="1">
        <f t="shared" ca="1" si="8"/>
        <v>0.14903933357732158</v>
      </c>
      <c r="G93" s="1">
        <f t="shared" ca="1" si="9"/>
        <v>0.42689845197406645</v>
      </c>
      <c r="H93" s="1">
        <f t="shared" ca="1" si="9"/>
        <v>-1.0405624479156728</v>
      </c>
      <c r="I93" s="1">
        <f t="shared" ca="1" si="10"/>
        <v>0.56268952991646259</v>
      </c>
      <c r="J93" s="1">
        <f t="shared" ca="1" si="11"/>
        <v>-2.9840902363520272E-2</v>
      </c>
      <c r="K93" s="1">
        <f t="shared" ca="1" si="12"/>
        <v>1</v>
      </c>
    </row>
    <row r="94" spans="2:11" x14ac:dyDescent="0.2">
      <c r="B94" s="1">
        <v>0.90896657484088583</v>
      </c>
      <c r="C94" s="1">
        <v>0.68673607259301539</v>
      </c>
      <c r="E94" s="1">
        <f t="shared" ca="1" si="8"/>
        <v>0.43869929222315152</v>
      </c>
      <c r="F94" s="1">
        <f t="shared" ca="1" si="8"/>
        <v>0.79589933129311929</v>
      </c>
      <c r="G94" s="1">
        <f t="shared" ca="1" si="9"/>
        <v>-0.15426780099796164</v>
      </c>
      <c r="H94" s="1">
        <f t="shared" ca="1" si="9"/>
        <v>0.82706302973075785</v>
      </c>
      <c r="I94" s="1">
        <f t="shared" ca="1" si="10"/>
        <v>-0.20333846614665804</v>
      </c>
      <c r="J94" s="1">
        <f t="shared" ca="1" si="11"/>
        <v>0.18142974682280782</v>
      </c>
      <c r="K94" s="1">
        <f t="shared" ca="1" si="12"/>
        <v>1</v>
      </c>
    </row>
    <row r="95" spans="2:11" x14ac:dyDescent="0.2">
      <c r="B95" s="1">
        <v>-1.0702409071262315</v>
      </c>
      <c r="C95" s="1">
        <v>-2.3499354382564674E-2</v>
      </c>
      <c r="E95" s="1">
        <f t="shared" ca="1" si="8"/>
        <v>7.6704233890432794E-2</v>
      </c>
      <c r="F95" s="1">
        <f t="shared" ca="1" si="8"/>
        <v>0.14068041290228994</v>
      </c>
      <c r="G95" s="1">
        <f t="shared" ca="1" si="9"/>
        <v>-1.4275949854996373</v>
      </c>
      <c r="H95" s="1">
        <f t="shared" ca="1" si="9"/>
        <v>-1.0772673912833555</v>
      </c>
      <c r="I95" s="1">
        <f t="shared" ca="1" si="10"/>
        <v>-1.8816951609622823</v>
      </c>
      <c r="J95" s="1">
        <f t="shared" ca="1" si="11"/>
        <v>-1.6243239463466481</v>
      </c>
      <c r="K95" s="1">
        <f t="shared" ca="1" si="12"/>
        <v>1</v>
      </c>
    </row>
    <row r="96" spans="2:11" x14ac:dyDescent="0.2">
      <c r="B96" s="1">
        <v>2.1909769815740332</v>
      </c>
      <c r="C96" s="1">
        <v>1.0190717407581322</v>
      </c>
      <c r="E96" s="1">
        <f t="shared" ca="1" si="8"/>
        <v>4.3863747780589768E-2</v>
      </c>
      <c r="F96" s="1">
        <f t="shared" ca="1" si="8"/>
        <v>0.75648349272674098</v>
      </c>
      <c r="G96" s="1">
        <f t="shared" ca="1" si="9"/>
        <v>-1.7075089507885468</v>
      </c>
      <c r="H96" s="1">
        <f t="shared" ca="1" si="9"/>
        <v>0.6950355635184805</v>
      </c>
      <c r="I96" s="1">
        <f t="shared" ca="1" si="10"/>
        <v>-2.2506462705695802</v>
      </c>
      <c r="J96" s="1">
        <f t="shared" ca="1" si="11"/>
        <v>-1.1923587111810008</v>
      </c>
      <c r="K96" s="1">
        <f t="shared" ca="1" si="12"/>
        <v>1</v>
      </c>
    </row>
    <row r="97" spans="2:11" x14ac:dyDescent="0.2">
      <c r="B97" s="1">
        <v>-1.0671857720477953</v>
      </c>
      <c r="C97" s="1">
        <v>-0.63945406186333087</v>
      </c>
      <c r="E97" s="1">
        <f t="shared" ca="1" si="8"/>
        <v>0.97757565398362145</v>
      </c>
      <c r="F97" s="1">
        <f t="shared" ca="1" si="8"/>
        <v>0.2255345203911413</v>
      </c>
      <c r="G97" s="1">
        <f t="shared" ca="1" si="9"/>
        <v>2.0060708253980382</v>
      </c>
      <c r="H97" s="1">
        <f t="shared" ca="1" si="9"/>
        <v>-0.75363396973162067</v>
      </c>
      <c r="I97" s="1">
        <f t="shared" ca="1" si="10"/>
        <v>2.6441769570786007</v>
      </c>
      <c r="J97" s="1">
        <f t="shared" ca="1" si="11"/>
        <v>1.424654537423411</v>
      </c>
      <c r="K97" s="1">
        <f t="shared" ca="1" si="12"/>
        <v>0</v>
      </c>
    </row>
    <row r="98" spans="2:11" x14ac:dyDescent="0.2">
      <c r="B98" s="1">
        <v>0.69268583809200068</v>
      </c>
      <c r="C98" s="1">
        <v>0.61323985376319445</v>
      </c>
      <c r="E98" s="1">
        <f t="shared" ref="E98:F117" ca="1" si="13">RAND()</f>
        <v>0.93795945146671</v>
      </c>
      <c r="F98" s="1">
        <f t="shared" ca="1" si="13"/>
        <v>0.46389022442322414</v>
      </c>
      <c r="G98" s="1">
        <f t="shared" ca="1" si="9"/>
        <v>1.5378671652301543</v>
      </c>
      <c r="H98" s="1">
        <f t="shared" ca="1" si="9"/>
        <v>-9.0637732836272286E-2</v>
      </c>
      <c r="I98" s="1">
        <f t="shared" ca="1" si="10"/>
        <v>2.0270435469508024</v>
      </c>
      <c r="J98" s="1">
        <f t="shared" ca="1" si="11"/>
        <v>1.2764414003039566</v>
      </c>
      <c r="K98" s="1">
        <f t="shared" ca="1" si="12"/>
        <v>0</v>
      </c>
    </row>
    <row r="99" spans="2:11" x14ac:dyDescent="0.2">
      <c r="B99" s="1">
        <v>8.8939531741107275E-2</v>
      </c>
      <c r="C99" s="1">
        <v>0.45247538655323688</v>
      </c>
      <c r="E99" s="1">
        <f t="shared" ca="1" si="13"/>
        <v>0.98893008501464941</v>
      </c>
      <c r="F99" s="1">
        <f t="shared" ca="1" si="13"/>
        <v>0.30419110232837621</v>
      </c>
      <c r="G99" s="1">
        <f t="shared" ca="1" si="9"/>
        <v>2.2879603548629261</v>
      </c>
      <c r="H99" s="1">
        <f t="shared" ca="1" si="9"/>
        <v>-0.51238411714990151</v>
      </c>
      <c r="I99" s="1">
        <f t="shared" ca="1" si="10"/>
        <v>3.0157320332085242</v>
      </c>
      <c r="J99" s="1">
        <f t="shared" ca="1" si="11"/>
        <v>1.7561857752557843</v>
      </c>
      <c r="K99" s="1">
        <f t="shared" ca="1" si="12"/>
        <v>0</v>
      </c>
    </row>
    <row r="100" spans="2:11" x14ac:dyDescent="0.2">
      <c r="B100" s="1">
        <v>-1.4934373194721182</v>
      </c>
      <c r="C100" s="1">
        <v>-0.73570554204137306</v>
      </c>
      <c r="E100" s="1">
        <f t="shared" ca="1" si="13"/>
        <v>0.79730865166964948</v>
      </c>
      <c r="F100" s="1">
        <f t="shared" ca="1" si="13"/>
        <v>8.3969790849625081E-2</v>
      </c>
      <c r="G100" s="1">
        <f t="shared" ca="1" si="9"/>
        <v>0.83204650252690338</v>
      </c>
      <c r="H100" s="1">
        <f t="shared" ca="1" si="9"/>
        <v>-1.378854621583232</v>
      </c>
      <c r="I100" s="1">
        <f t="shared" ca="1" si="10"/>
        <v>1.0967101267538484</v>
      </c>
      <c r="J100" s="1">
        <f t="shared" ca="1" si="11"/>
        <v>0.18747891700322339</v>
      </c>
      <c r="K100" s="1">
        <f t="shared" ca="1" si="12"/>
        <v>0</v>
      </c>
    </row>
    <row r="101" spans="2:11" x14ac:dyDescent="0.2">
      <c r="B101" s="1">
        <v>5.6997446649123949E-2</v>
      </c>
      <c r="C101" s="1">
        <v>-0.31218788925567242</v>
      </c>
      <c r="E101" s="1">
        <f t="shared" ca="1" si="13"/>
        <v>0.60081888630589708</v>
      </c>
      <c r="F101" s="1">
        <f t="shared" ca="1" si="13"/>
        <v>0.27766780129124269</v>
      </c>
      <c r="G101" s="1">
        <f t="shared" ca="1" si="9"/>
        <v>0.25546726023645194</v>
      </c>
      <c r="H101" s="1">
        <f t="shared" ca="1" si="9"/>
        <v>-0.58978380351326998</v>
      </c>
      <c r="I101" s="1">
        <f t="shared" ca="1" si="10"/>
        <v>0.33672821231084793</v>
      </c>
      <c r="J101" s="1">
        <f t="shared" ca="1" si="11"/>
        <v>-5.4040084208121508E-3</v>
      </c>
      <c r="K101" s="1">
        <f t="shared" ca="1" si="12"/>
        <v>1</v>
      </c>
    </row>
    <row r="102" spans="2:11" x14ac:dyDescent="0.2">
      <c r="B102" s="1">
        <v>-3.4970108738699712E-2</v>
      </c>
      <c r="C102" s="1">
        <v>0.47475782311753179</v>
      </c>
      <c r="E102" s="1">
        <f t="shared" ca="1" si="13"/>
        <v>0.16771139368167121</v>
      </c>
      <c r="F102" s="1">
        <f t="shared" ca="1" si="13"/>
        <v>0.39553673072368112</v>
      </c>
      <c r="G102" s="1">
        <f t="shared" ca="1" si="9"/>
        <v>-0.96324858735124719</v>
      </c>
      <c r="H102" s="1">
        <f t="shared" ca="1" si="9"/>
        <v>-0.26491692280907592</v>
      </c>
      <c r="I102" s="1">
        <f t="shared" ca="1" si="10"/>
        <v>-1.2696459598365946</v>
      </c>
      <c r="J102" s="1">
        <f t="shared" ca="1" si="11"/>
        <v>-0.92121195414153934</v>
      </c>
      <c r="K102" s="1">
        <f t="shared" ca="1" si="12"/>
        <v>1</v>
      </c>
    </row>
    <row r="103" spans="2:11" x14ac:dyDescent="0.2">
      <c r="B103" s="1">
        <v>2.8142412610435099</v>
      </c>
      <c r="C103" s="1">
        <v>2.4223461931325696</v>
      </c>
      <c r="E103" s="1">
        <f t="shared" ca="1" si="13"/>
        <v>0.52287920499896712</v>
      </c>
      <c r="F103" s="1">
        <f t="shared" ca="1" si="13"/>
        <v>0.66412524904409886</v>
      </c>
      <c r="G103" s="1">
        <f t="shared" ca="1" si="9"/>
        <v>5.7381135409333435E-2</v>
      </c>
      <c r="H103" s="1">
        <f t="shared" ca="1" si="9"/>
        <v>0.42374814134818217</v>
      </c>
      <c r="I103" s="1">
        <f t="shared" ca="1" si="10"/>
        <v>7.5633359550135268E-2</v>
      </c>
      <c r="J103" s="1">
        <f t="shared" ca="1" si="11"/>
        <v>0.20922823864956816</v>
      </c>
      <c r="K103" s="1">
        <f t="shared" ca="1" si="12"/>
        <v>1</v>
      </c>
    </row>
    <row r="104" spans="2:11" x14ac:dyDescent="0.2">
      <c r="B104" s="1">
        <v>0.34609229824581378</v>
      </c>
      <c r="C104" s="1">
        <v>0.14637811157600633</v>
      </c>
      <c r="E104" s="1">
        <f t="shared" ca="1" si="13"/>
        <v>0.7814749215956095</v>
      </c>
      <c r="F104" s="1">
        <f t="shared" ca="1" si="13"/>
        <v>0.98959598011488947</v>
      </c>
      <c r="G104" s="1">
        <f t="shared" ca="1" si="9"/>
        <v>0.77718410813828476</v>
      </c>
      <c r="H104" s="1">
        <f t="shared" ca="1" si="9"/>
        <v>2.3114494949103555</v>
      </c>
      <c r="I104" s="1">
        <f t="shared" ca="1" si="10"/>
        <v>1.0243966883567968</v>
      </c>
      <c r="J104" s="1">
        <f t="shared" ca="1" si="11"/>
        <v>1.5369184059037257</v>
      </c>
      <c r="K104" s="1">
        <f t="shared" ca="1" si="12"/>
        <v>0</v>
      </c>
    </row>
    <row r="105" spans="2:11" x14ac:dyDescent="0.2">
      <c r="E105" s="1">
        <f t="shared" ca="1" si="13"/>
        <v>0.6798942320511816</v>
      </c>
      <c r="F105" s="1">
        <f t="shared" ca="1" si="13"/>
        <v>0.27191282503758307</v>
      </c>
      <c r="G105" s="1">
        <f t="shared" ca="1" si="9"/>
        <v>0.4674030569515874</v>
      </c>
      <c r="H105" s="1">
        <f t="shared" ca="1" si="9"/>
        <v>-0.60703806637248037</v>
      </c>
      <c r="I105" s="1">
        <f t="shared" ca="1" si="10"/>
        <v>0.61607814500480651</v>
      </c>
      <c r="J105" s="1">
        <f t="shared" ca="1" si="11"/>
        <v>0.168702134626704</v>
      </c>
      <c r="K105" s="1">
        <f t="shared" ca="1" si="12"/>
        <v>1</v>
      </c>
    </row>
    <row r="106" spans="2:11" x14ac:dyDescent="0.2">
      <c r="E106" s="1">
        <f t="shared" ca="1" si="13"/>
        <v>0.42707090779471391</v>
      </c>
      <c r="F106" s="1">
        <f t="shared" ca="1" si="13"/>
        <v>0.44675229925110349</v>
      </c>
      <c r="G106" s="1">
        <f t="shared" ca="1" si="9"/>
        <v>-0.1838363797295344</v>
      </c>
      <c r="H106" s="1">
        <f t="shared" ca="1" si="9"/>
        <v>-0.13387097973970277</v>
      </c>
      <c r="I106" s="1">
        <f t="shared" ca="1" si="10"/>
        <v>-0.24231244131529447</v>
      </c>
      <c r="J106" s="1">
        <f t="shared" ca="1" si="11"/>
        <v>-0.20733394800668359</v>
      </c>
      <c r="K106" s="1">
        <f t="shared" ca="1" si="12"/>
        <v>1</v>
      </c>
    </row>
    <row r="107" spans="2:11" x14ac:dyDescent="0.2">
      <c r="E107" s="1">
        <f t="shared" ca="1" si="13"/>
        <v>0.57934616449096454</v>
      </c>
      <c r="F107" s="1">
        <f t="shared" ca="1" si="13"/>
        <v>0.96289785391725624</v>
      </c>
      <c r="G107" s="1">
        <f t="shared" ca="1" si="9"/>
        <v>0.20022109341352293</v>
      </c>
      <c r="H107" s="1">
        <f t="shared" ca="1" si="9"/>
        <v>1.7853516732614283</v>
      </c>
      <c r="I107" s="1">
        <f t="shared" ca="1" si="10"/>
        <v>0.26390892825036399</v>
      </c>
      <c r="J107" s="1">
        <f t="shared" ca="1" si="11"/>
        <v>0.84612414254828505</v>
      </c>
      <c r="K107" s="1">
        <f t="shared" ca="1" si="12"/>
        <v>1</v>
      </c>
    </row>
    <row r="108" spans="2:11" x14ac:dyDescent="0.2">
      <c r="E108" s="1">
        <f t="shared" ca="1" si="13"/>
        <v>0.45401354886781264</v>
      </c>
      <c r="F108" s="1">
        <f t="shared" ca="1" si="13"/>
        <v>0.47082796365275881</v>
      </c>
      <c r="G108" s="1">
        <f t="shared" ca="1" si="9"/>
        <v>-0.11552740766666933</v>
      </c>
      <c r="H108" s="1">
        <f t="shared" ca="1" si="9"/>
        <v>-7.3188739032933062E-2</v>
      </c>
      <c r="I108" s="1">
        <f t="shared" ca="1" si="10"/>
        <v>-0.15227523644516458</v>
      </c>
      <c r="J108" s="1">
        <f t="shared" ca="1" si="11"/>
        <v>-0.12615512368651238</v>
      </c>
      <c r="K108" s="1">
        <f t="shared" ca="1" si="12"/>
        <v>1</v>
      </c>
    </row>
    <row r="109" spans="2:11" x14ac:dyDescent="0.2">
      <c r="E109" s="1">
        <f t="shared" ca="1" si="13"/>
        <v>0.90195328177941381</v>
      </c>
      <c r="F109" s="1">
        <f t="shared" ca="1" si="13"/>
        <v>0.77143489478562066</v>
      </c>
      <c r="G109" s="1">
        <f t="shared" ca="1" si="9"/>
        <v>1.2927618567666597</v>
      </c>
      <c r="H109" s="1">
        <f t="shared" ca="1" si="9"/>
        <v>0.7435806545376219</v>
      </c>
      <c r="I109" s="1">
        <f t="shared" ca="1" si="10"/>
        <v>1.7039732941504204</v>
      </c>
      <c r="J109" s="1">
        <f t="shared" ca="1" si="11"/>
        <v>1.383156964875278</v>
      </c>
      <c r="K109" s="1">
        <f t="shared" ca="1" si="12"/>
        <v>0</v>
      </c>
    </row>
    <row r="110" spans="2:11" x14ac:dyDescent="0.2">
      <c r="E110" s="1">
        <f t="shared" ca="1" si="13"/>
        <v>0.99821646192786184</v>
      </c>
      <c r="F110" s="1">
        <f t="shared" ca="1" si="13"/>
        <v>0.37835622899182486</v>
      </c>
      <c r="G110" s="1">
        <f t="shared" ca="1" si="9"/>
        <v>2.9141070063261285</v>
      </c>
      <c r="H110" s="1">
        <f t="shared" ca="1" si="9"/>
        <v>-0.30980078057632643</v>
      </c>
      <c r="I110" s="1">
        <f t="shared" ca="1" si="10"/>
        <v>3.8410481320169589</v>
      </c>
      <c r="J110" s="1">
        <f t="shared" ca="1" si="11"/>
        <v>2.3665002577837275</v>
      </c>
      <c r="K110" s="1">
        <f t="shared" ca="1" si="12"/>
        <v>0</v>
      </c>
    </row>
    <row r="111" spans="2:11" x14ac:dyDescent="0.2">
      <c r="E111" s="1">
        <f t="shared" ca="1" si="13"/>
        <v>0.75036153451460486</v>
      </c>
      <c r="F111" s="1">
        <f t="shared" ca="1" si="13"/>
        <v>1.7882471914118403E-2</v>
      </c>
      <c r="G111" s="1">
        <f t="shared" ca="1" si="9"/>
        <v>0.67562788752168523</v>
      </c>
      <c r="H111" s="1">
        <f t="shared" ca="1" si="9"/>
        <v>-2.0995897657529889</v>
      </c>
      <c r="I111" s="1">
        <f t="shared" ca="1" si="10"/>
        <v>0.89053669946576552</v>
      </c>
      <c r="J111" s="1">
        <f t="shared" ca="1" si="11"/>
        <v>-0.21852238366846777</v>
      </c>
      <c r="K111" s="1">
        <f t="shared" ca="1" si="12"/>
        <v>1</v>
      </c>
    </row>
    <row r="112" spans="2:11" x14ac:dyDescent="0.2">
      <c r="E112" s="1">
        <f t="shared" ca="1" si="13"/>
        <v>0.14992840511543915</v>
      </c>
      <c r="F112" s="1">
        <f t="shared" ca="1" si="13"/>
        <v>0.56391834898479276</v>
      </c>
      <c r="G112" s="1">
        <f t="shared" ca="1" si="9"/>
        <v>-1.0367405033077393</v>
      </c>
      <c r="H112" s="1">
        <f t="shared" ca="1" si="9"/>
        <v>0.1609112493956493</v>
      </c>
      <c r="I112" s="1">
        <f t="shared" ca="1" si="10"/>
        <v>-1.3665147384676561</v>
      </c>
      <c r="J112" s="1">
        <f t="shared" ca="1" si="11"/>
        <v>-0.82274064662325896</v>
      </c>
      <c r="K112" s="1">
        <f t="shared" ca="1" si="12"/>
        <v>1</v>
      </c>
    </row>
    <row r="113" spans="5:11" x14ac:dyDescent="0.2">
      <c r="E113" s="1">
        <f t="shared" ca="1" si="13"/>
        <v>0.20149155027603316</v>
      </c>
      <c r="F113" s="1">
        <f t="shared" ca="1" si="13"/>
        <v>0.78656699421626231</v>
      </c>
      <c r="G113" s="1">
        <f t="shared" ca="1" si="9"/>
        <v>-0.83630542755647441</v>
      </c>
      <c r="H113" s="1">
        <f t="shared" ca="1" si="9"/>
        <v>0.79456598465240103</v>
      </c>
      <c r="I113" s="1">
        <f t="shared" ca="1" si="10"/>
        <v>-1.1023237627643729</v>
      </c>
      <c r="J113" s="1">
        <f t="shared" ca="1" si="11"/>
        <v>-0.41217007281172302</v>
      </c>
      <c r="K113" s="1">
        <f t="shared" ca="1" si="12"/>
        <v>1</v>
      </c>
    </row>
    <row r="114" spans="5:11" x14ac:dyDescent="0.2">
      <c r="E114" s="1">
        <f t="shared" ca="1" si="13"/>
        <v>0.74533678215244348</v>
      </c>
      <c r="F114" s="1">
        <f t="shared" ca="1" si="13"/>
        <v>0.39659404695908307</v>
      </c>
      <c r="G114" s="1">
        <f t="shared" ca="1" si="9"/>
        <v>0.65988686221227899</v>
      </c>
      <c r="H114" s="1">
        <f t="shared" ca="1" si="9"/>
        <v>-0.26217296690913505</v>
      </c>
      <c r="I114" s="1">
        <f ca="1">$H$9*G114+$I$9*H114</f>
        <v>0.86978865015615825</v>
      </c>
      <c r="J114" s="1">
        <f t="shared" ca="1" si="11"/>
        <v>0.46323438746264689</v>
      </c>
      <c r="K114" s="1">
        <f t="shared" ca="1" si="12"/>
        <v>1</v>
      </c>
    </row>
    <row r="115" spans="5:11" x14ac:dyDescent="0.2">
      <c r="E115" s="1">
        <f t="shared" ca="1" si="13"/>
        <v>0.68061577926378236</v>
      </c>
      <c r="F115" s="1">
        <f t="shared" ca="1" si="13"/>
        <v>0.56672080406845693</v>
      </c>
      <c r="G115" s="1">
        <f t="shared" ca="1" si="9"/>
        <v>0.46942141879101373</v>
      </c>
      <c r="H115" s="1">
        <f t="shared" ca="1" si="9"/>
        <v>0.16803163487837192</v>
      </c>
      <c r="I115" s="1">
        <f ca="1">$H$9*G115+$I$9*H115</f>
        <v>0.61873852259431605</v>
      </c>
      <c r="J115" s="1">
        <f t="shared" ca="1" si="11"/>
        <v>0.4636642376888126</v>
      </c>
      <c r="K115" s="1">
        <f t="shared" ca="1" si="12"/>
        <v>1</v>
      </c>
    </row>
    <row r="116" spans="5:11" x14ac:dyDescent="0.2">
      <c r="E116" s="1">
        <f t="shared" ca="1" si="13"/>
        <v>0.95204273672564865</v>
      </c>
      <c r="F116" s="1">
        <f t="shared" ca="1" si="13"/>
        <v>0.87581338074421367</v>
      </c>
      <c r="G116" s="1">
        <f t="shared" ca="1" si="9"/>
        <v>1.6649911245799678</v>
      </c>
      <c r="H116" s="1">
        <f t="shared" ca="1" si="9"/>
        <v>1.1543096575652458</v>
      </c>
      <c r="I116" s="1">
        <f ca="1">$H$9*G116+$I$9*H116</f>
        <v>2.1946040536635594</v>
      </c>
      <c r="J116" s="1">
        <f t="shared" ca="1" si="11"/>
        <v>1.8558064821239955</v>
      </c>
      <c r="K116" s="1">
        <f t="shared" ca="1" si="12"/>
        <v>0</v>
      </c>
    </row>
    <row r="117" spans="5:11" x14ac:dyDescent="0.2">
      <c r="E117" s="1">
        <f t="shared" ca="1" si="13"/>
        <v>0.3977868414119472</v>
      </c>
      <c r="F117" s="1">
        <f t="shared" ca="1" si="13"/>
        <v>0.22299114712720347</v>
      </c>
      <c r="G117" s="1">
        <f t="shared" ca="1" si="9"/>
        <v>-0.25907978349267402</v>
      </c>
      <c r="H117" s="1">
        <f t="shared" ca="1" si="9"/>
        <v>-0.76213020963139633</v>
      </c>
      <c r="I117" s="1">
        <f ca="1">$H$9*G117+$I$9*H117</f>
        <v>-0.3414898341988078</v>
      </c>
      <c r="J117" s="1">
        <f t="shared" ca="1" si="11"/>
        <v>-0.50916155140525166</v>
      </c>
      <c r="K117" s="1">
        <f t="shared" ca="1" si="12"/>
        <v>1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08"/>
  <sheetViews>
    <sheetView tabSelected="1" zoomScale="80" zoomScaleNormal="80" workbookViewId="0">
      <selection activeCell="G7" sqref="G7"/>
    </sheetView>
  </sheetViews>
  <sheetFormatPr defaultRowHeight="12.75" x14ac:dyDescent="0.2"/>
  <cols>
    <col min="1" max="1" width="2.85546875" style="1" customWidth="1"/>
    <col min="2" max="2" width="12.140625" style="1" customWidth="1"/>
    <col min="3" max="4" width="10" style="1" customWidth="1"/>
    <col min="5" max="5" width="11" style="1" customWidth="1"/>
    <col min="6" max="6" width="2.7109375" style="1" customWidth="1"/>
    <col min="7" max="18" width="9.140625" style="1"/>
    <col min="19" max="19" width="11.7109375" style="1" customWidth="1"/>
    <col min="20" max="20" width="10.85546875" style="1" customWidth="1"/>
    <col min="21" max="21" width="9.140625" style="1"/>
    <col min="22" max="22" width="9" style="1" customWidth="1"/>
    <col min="23" max="16384" width="9.140625" style="1"/>
  </cols>
  <sheetData>
    <row r="1" spans="2:28" ht="15.75" x14ac:dyDescent="0.25">
      <c r="B1" s="8" t="s">
        <v>49</v>
      </c>
    </row>
    <row r="2" spans="2:28" x14ac:dyDescent="0.2">
      <c r="B2" s="7" t="s">
        <v>52</v>
      </c>
    </row>
    <row r="4" spans="2:28" x14ac:dyDescent="0.2">
      <c r="C4" s="3" t="s">
        <v>1</v>
      </c>
      <c r="D4" s="3" t="s">
        <v>32</v>
      </c>
      <c r="E4" s="3" t="s">
        <v>1</v>
      </c>
      <c r="F4" s="10"/>
      <c r="W4" s="11"/>
      <c r="X4" s="11"/>
      <c r="Y4" s="11"/>
      <c r="Z4" s="11"/>
      <c r="AA4" s="11"/>
      <c r="AB4" s="11"/>
    </row>
    <row r="5" spans="2:28" x14ac:dyDescent="0.2">
      <c r="C5" s="5">
        <v>4</v>
      </c>
      <c r="D5" s="5">
        <v>3</v>
      </c>
      <c r="E5" s="5">
        <v>0.5</v>
      </c>
      <c r="F5" s="11"/>
      <c r="W5" s="11"/>
      <c r="X5" s="11"/>
      <c r="Y5" s="12"/>
      <c r="Z5" s="12"/>
      <c r="AA5" s="12"/>
      <c r="AB5" s="11"/>
    </row>
    <row r="6" spans="2:28" x14ac:dyDescent="0.2">
      <c r="B6" s="3" t="s">
        <v>33</v>
      </c>
      <c r="C6" s="3" t="s">
        <v>0</v>
      </c>
      <c r="D6" s="3" t="s">
        <v>34</v>
      </c>
      <c r="E6" s="3" t="s">
        <v>0</v>
      </c>
      <c r="F6" s="10"/>
      <c r="G6" s="3" t="s">
        <v>35</v>
      </c>
      <c r="W6" s="13"/>
      <c r="X6" s="13"/>
      <c r="Y6" s="11"/>
      <c r="Z6" s="11"/>
      <c r="AA6" s="11"/>
      <c r="AB6" s="10"/>
    </row>
    <row r="7" spans="2:28" x14ac:dyDescent="0.2">
      <c r="B7" s="5">
        <v>3</v>
      </c>
      <c r="C7" s="5">
        <v>1</v>
      </c>
      <c r="D7" s="5">
        <v>2</v>
      </c>
      <c r="E7" s="5">
        <v>2</v>
      </c>
      <c r="F7" s="11"/>
      <c r="G7" s="5">
        <v>2</v>
      </c>
      <c r="H7" s="7" t="s">
        <v>36</v>
      </c>
      <c r="W7" s="11"/>
      <c r="X7" s="11"/>
      <c r="Y7" s="11"/>
      <c r="Z7" s="11"/>
      <c r="AA7" s="11"/>
      <c r="AB7" s="11"/>
    </row>
    <row r="8" spans="2:28" x14ac:dyDescent="0.2">
      <c r="B8" s="6" t="s">
        <v>37</v>
      </c>
      <c r="C8" s="6" t="s">
        <v>38</v>
      </c>
      <c r="D8" s="6" t="s">
        <v>39</v>
      </c>
      <c r="E8" s="6" t="s">
        <v>40</v>
      </c>
      <c r="F8" s="14"/>
      <c r="G8" s="3" t="s">
        <v>7</v>
      </c>
      <c r="H8" s="3" t="s">
        <v>6</v>
      </c>
      <c r="I8" s="3" t="s">
        <v>5</v>
      </c>
      <c r="J8" s="3" t="s">
        <v>41</v>
      </c>
      <c r="K8" s="3" t="s">
        <v>42</v>
      </c>
      <c r="L8" s="3" t="s">
        <v>43</v>
      </c>
      <c r="S8" s="6" t="s">
        <v>44</v>
      </c>
      <c r="T8" s="6" t="s">
        <v>45</v>
      </c>
      <c r="U8" s="6" t="s">
        <v>46</v>
      </c>
      <c r="W8" s="14"/>
      <c r="X8" s="14"/>
      <c r="Y8" s="14"/>
      <c r="Z8" s="14"/>
      <c r="AA8" s="14"/>
      <c r="AB8" s="14"/>
    </row>
    <row r="9" spans="2:28" x14ac:dyDescent="0.2">
      <c r="B9" s="1">
        <f ca="1" xml:space="preserve"> -LN(RAND())/$B$7</f>
        <v>8.5243447940451009E-2</v>
      </c>
      <c r="C9" s="1">
        <f ca="1">NORMSINV(RAND())*$C$7+$C$5</f>
        <v>4.0423728695810892</v>
      </c>
      <c r="D9" s="1">
        <f t="shared" ref="D9:D72" ca="1" si="0" xml:space="preserve"> $D$5*(-LN(1-RAND()))^(1/$D$7)</f>
        <v>3.1072063460327035</v>
      </c>
      <c r="E9" s="1">
        <f ca="1">EXP(NORMSINV(RAND())*$E$7+$E$5)</f>
        <v>7.8320548337677917E-2</v>
      </c>
      <c r="G9" s="1">
        <f ca="1">OFFSET(B9:E9,0,$G$7,1,1)</f>
        <v>3.1072063460327035</v>
      </c>
      <c r="H9" s="1">
        <f t="shared" ref="H9:H72" ca="1" si="1">(RANK(G9,$G$9:$G$208,1)-0.3)/((COUNT($G$9:$G$208)+0.4))</f>
        <v>0.66217564870259471</v>
      </c>
      <c r="I9" s="1">
        <f t="shared" ref="I9:I72" ca="1" si="2">NORMSINV(H9)</f>
        <v>0.41840818585089401</v>
      </c>
      <c r="J9" s="1">
        <f t="shared" ref="J9:J72" ca="1" si="3" xml:space="preserve"> -LN(1-H9)</f>
        <v>1.0852291892924801</v>
      </c>
      <c r="K9" s="1">
        <f t="shared" ref="K9:K72" ca="1" si="4">LN(G9)</f>
        <v>1.1337240414765521</v>
      </c>
      <c r="L9" s="1">
        <f t="shared" ref="L9:L72" ca="1" si="5">LN( -LN(1-H9))</f>
        <v>8.1791199056533828E-2</v>
      </c>
      <c r="W9" s="11"/>
      <c r="X9" s="11"/>
      <c r="Y9" s="11"/>
      <c r="Z9" s="11"/>
      <c r="AA9" s="11"/>
      <c r="AB9" s="11"/>
    </row>
    <row r="10" spans="2:28" x14ac:dyDescent="0.2">
      <c r="B10" s="1">
        <f t="shared" ref="B10:B73" ca="1" si="6" xml:space="preserve"> -LN(RAND())/$B$7</f>
        <v>0.24406758478686663</v>
      </c>
      <c r="C10" s="1">
        <f t="shared" ref="C10:C73" ca="1" si="7">NORMSINV(RAND())*$C$7+$C$5</f>
        <v>4.4646822231508283</v>
      </c>
      <c r="D10" s="1">
        <f t="shared" ca="1" si="0"/>
        <v>1.5564292381936315</v>
      </c>
      <c r="E10" s="1">
        <f t="shared" ref="E10:E73" ca="1" si="8">EXP(NORMSINV(RAND())*$E$7+$E$5)</f>
        <v>1.9337098740993008</v>
      </c>
      <c r="G10" s="1">
        <f t="shared" ref="G10:G73" ca="1" si="9">OFFSET(B10:E10,0,$G$7,1,1)</f>
        <v>1.5564292381936315</v>
      </c>
      <c r="H10" s="1">
        <f t="shared" ca="1" si="1"/>
        <v>0.25798403193612773</v>
      </c>
      <c r="I10" s="1">
        <f t="shared" ca="1" si="2"/>
        <v>-0.64957302229678393</v>
      </c>
      <c r="J10" s="1">
        <f t="shared" ca="1" si="3"/>
        <v>0.29838451574460034</v>
      </c>
      <c r="K10" s="1">
        <f t="shared" ca="1" si="4"/>
        <v>0.44239424773543429</v>
      </c>
      <c r="L10" s="1">
        <f t="shared" ca="1" si="5"/>
        <v>-1.2093723029352383</v>
      </c>
      <c r="S10" s="3" t="s">
        <v>33</v>
      </c>
      <c r="T10" s="11">
        <f ca="1">SLOPE(J9:J208,G9:G208)</f>
        <v>0.64711129951385304</v>
      </c>
      <c r="U10" s="2">
        <f ca="1">COUNT($G$9:$G$208) / SUM($G$9:$G$208)</f>
        <v>0.38461042765254827</v>
      </c>
      <c r="W10" s="11"/>
      <c r="X10" s="11"/>
      <c r="Y10" s="11"/>
      <c r="Z10" s="11"/>
      <c r="AA10" s="11"/>
      <c r="AB10" s="11"/>
    </row>
    <row r="11" spans="2:28" x14ac:dyDescent="0.2">
      <c r="B11" s="1">
        <f t="shared" ca="1" si="6"/>
        <v>1.2363198071857137E-2</v>
      </c>
      <c r="C11" s="1">
        <f t="shared" ca="1" si="7"/>
        <v>4.2061074004629528</v>
      </c>
      <c r="D11" s="1">
        <f t="shared" ca="1" si="0"/>
        <v>2.3413005395367801</v>
      </c>
      <c r="E11" s="1">
        <f t="shared" ca="1" si="8"/>
        <v>39.571001854084663</v>
      </c>
      <c r="G11" s="1">
        <f t="shared" ca="1" si="9"/>
        <v>2.3413005395367801</v>
      </c>
      <c r="H11" s="1">
        <f t="shared" ca="1" si="1"/>
        <v>0.5174650698602794</v>
      </c>
      <c r="I11" s="1">
        <f t="shared" ca="1" si="2"/>
        <v>4.3792431257696302E-2</v>
      </c>
      <c r="J11" s="1">
        <f t="shared" ca="1" si="3"/>
        <v>0.72870196675146104</v>
      </c>
      <c r="K11" s="1">
        <f t="shared" ca="1" si="4"/>
        <v>0.85070656110453302</v>
      </c>
      <c r="L11" s="1">
        <f t="shared" ca="1" si="5"/>
        <v>-0.31649045532304487</v>
      </c>
      <c r="W11" s="11"/>
      <c r="X11" s="11"/>
      <c r="Y11" s="11"/>
      <c r="Z11" s="11"/>
      <c r="AA11" s="11"/>
      <c r="AB11" s="11"/>
    </row>
    <row r="12" spans="2:28" x14ac:dyDescent="0.2">
      <c r="B12" s="1">
        <f t="shared" ca="1" si="6"/>
        <v>0.26196242554289267</v>
      </c>
      <c r="C12" s="1">
        <f t="shared" ca="1" si="7"/>
        <v>2.5801933171030282</v>
      </c>
      <c r="D12" s="1">
        <f t="shared" ca="1" si="0"/>
        <v>1.652961164182392</v>
      </c>
      <c r="E12" s="1">
        <f t="shared" ca="1" si="8"/>
        <v>0.83617307265072904</v>
      </c>
      <c r="G12" s="1">
        <f t="shared" ca="1" si="9"/>
        <v>1.652961164182392</v>
      </c>
      <c r="H12" s="1">
        <f t="shared" ca="1" si="1"/>
        <v>0.29790419161676646</v>
      </c>
      <c r="I12" s="1">
        <f t="shared" ca="1" si="2"/>
        <v>-0.53043785845923541</v>
      </c>
      <c r="J12" s="1">
        <f t="shared" ca="1" si="3"/>
        <v>0.35368540509036628</v>
      </c>
      <c r="K12" s="1">
        <f t="shared" ca="1" si="4"/>
        <v>0.50256832442036192</v>
      </c>
      <c r="L12" s="1">
        <f t="shared" ca="1" si="5"/>
        <v>-1.0393474471494433</v>
      </c>
      <c r="S12" s="7" t="s">
        <v>47</v>
      </c>
      <c r="W12" s="11"/>
      <c r="X12" s="11"/>
      <c r="Y12" s="11"/>
      <c r="Z12" s="11"/>
      <c r="AA12" s="11"/>
      <c r="AB12" s="11"/>
    </row>
    <row r="13" spans="2:28" x14ac:dyDescent="0.2">
      <c r="B13" s="1">
        <f t="shared" ca="1" si="6"/>
        <v>0.27066487107340437</v>
      </c>
      <c r="C13" s="1">
        <f t="shared" ca="1" si="7"/>
        <v>2.910570358705697</v>
      </c>
      <c r="D13" s="1">
        <f t="shared" ca="1" si="0"/>
        <v>0.82155167755723468</v>
      </c>
      <c r="E13" s="1">
        <f t="shared" ca="1" si="8"/>
        <v>1.3855114805133126</v>
      </c>
      <c r="G13" s="1">
        <f t="shared" ca="1" si="9"/>
        <v>0.82155167755723468</v>
      </c>
      <c r="H13" s="1">
        <f t="shared" ca="1" si="1"/>
        <v>6.8363273453093801E-2</v>
      </c>
      <c r="I13" s="1">
        <f t="shared" ca="1" si="2"/>
        <v>-1.4880923263362802</v>
      </c>
      <c r="J13" s="1">
        <f t="shared" ca="1" si="3"/>
        <v>7.0812318663032781E-2</v>
      </c>
      <c r="K13" s="1">
        <f t="shared" ca="1" si="4"/>
        <v>-0.196560437144644</v>
      </c>
      <c r="L13" s="1">
        <f t="shared" ca="1" si="5"/>
        <v>-2.6477223010016706</v>
      </c>
      <c r="S13" s="1">
        <f ca="1">T13/$U$10</f>
        <v>15.600201057003886</v>
      </c>
      <c r="T13" s="1">
        <v>6</v>
      </c>
      <c r="W13" s="11"/>
      <c r="X13" s="11"/>
      <c r="Y13" s="11"/>
      <c r="Z13" s="11"/>
      <c r="AA13" s="11"/>
      <c r="AB13" s="11"/>
    </row>
    <row r="14" spans="2:28" x14ac:dyDescent="0.2">
      <c r="B14" s="1">
        <f t="shared" ca="1" si="6"/>
        <v>0.407310212792382</v>
      </c>
      <c r="C14" s="1">
        <f t="shared" ca="1" si="7"/>
        <v>5.2455368891403991</v>
      </c>
      <c r="D14" s="1">
        <f t="shared" ca="1" si="0"/>
        <v>2.3303249681132616</v>
      </c>
      <c r="E14" s="1">
        <f t="shared" ca="1" si="8"/>
        <v>2.2591587045560003E-2</v>
      </c>
      <c r="G14" s="1">
        <f t="shared" ca="1" si="9"/>
        <v>2.3303249681132616</v>
      </c>
      <c r="H14" s="1">
        <f t="shared" ca="1" si="1"/>
        <v>0.51247504990019965</v>
      </c>
      <c r="I14" s="1">
        <f t="shared" ca="1" si="2"/>
        <v>3.1275410739968611E-2</v>
      </c>
      <c r="J14" s="1">
        <f t="shared" ca="1" si="3"/>
        <v>0.71841381016197281</v>
      </c>
      <c r="K14" s="1">
        <f t="shared" ca="1" si="4"/>
        <v>0.84600772914563793</v>
      </c>
      <c r="L14" s="1">
        <f t="shared" ca="1" si="5"/>
        <v>-0.33070953867951092</v>
      </c>
      <c r="S14" s="1">
        <v>0</v>
      </c>
      <c r="T14" s="1">
        <v>0</v>
      </c>
      <c r="W14" s="11"/>
      <c r="X14" s="11"/>
      <c r="Y14" s="11"/>
      <c r="Z14" s="11"/>
      <c r="AA14" s="11"/>
      <c r="AB14" s="11"/>
    </row>
    <row r="15" spans="2:28" x14ac:dyDescent="0.2">
      <c r="B15" s="1">
        <f t="shared" ca="1" si="6"/>
        <v>0.22444649863070362</v>
      </c>
      <c r="C15" s="1">
        <f t="shared" ca="1" si="7"/>
        <v>3.1034501714603855</v>
      </c>
      <c r="D15" s="1">
        <f t="shared" ca="1" si="0"/>
        <v>2.2170662671133501</v>
      </c>
      <c r="E15" s="1">
        <f t="shared" ca="1" si="8"/>
        <v>0.94625570702581419</v>
      </c>
      <c r="G15" s="1">
        <f t="shared" ca="1" si="9"/>
        <v>2.2170662671133501</v>
      </c>
      <c r="H15" s="1">
        <f t="shared" ca="1" si="1"/>
        <v>0.44261477045908182</v>
      </c>
      <c r="I15" s="1">
        <f t="shared" ca="1" si="2"/>
        <v>-0.14434310613471857</v>
      </c>
      <c r="J15" s="1">
        <f t="shared" ca="1" si="3"/>
        <v>0.58449866313555465</v>
      </c>
      <c r="K15" s="1">
        <f t="shared" ca="1" si="4"/>
        <v>0.79618482063101392</v>
      </c>
      <c r="L15" s="1">
        <f t="shared" ca="1" si="5"/>
        <v>-0.5370007852658637</v>
      </c>
      <c r="W15" s="11"/>
      <c r="X15" s="11"/>
      <c r="Y15" s="11"/>
      <c r="Z15" s="11"/>
      <c r="AA15" s="11"/>
      <c r="AB15" s="11"/>
    </row>
    <row r="16" spans="2:28" x14ac:dyDescent="0.2">
      <c r="B16" s="1">
        <f t="shared" ca="1" si="6"/>
        <v>0.32835256214691905</v>
      </c>
      <c r="C16" s="1">
        <f t="shared" ca="1" si="7"/>
        <v>4.1601040889431671</v>
      </c>
      <c r="D16" s="1">
        <f t="shared" ca="1" si="0"/>
        <v>0.98535626066202953</v>
      </c>
      <c r="E16" s="1">
        <f t="shared" ca="1" si="8"/>
        <v>0.14164769280119047</v>
      </c>
      <c r="G16" s="1">
        <f t="shared" ca="1" si="9"/>
        <v>0.98535626066202953</v>
      </c>
      <c r="H16" s="1">
        <f t="shared" ca="1" si="1"/>
        <v>0.13822355289421157</v>
      </c>
      <c r="I16" s="1">
        <f t="shared" ca="1" si="2"/>
        <v>-1.0883353148179222</v>
      </c>
      <c r="J16" s="1">
        <f t="shared" ca="1" si="3"/>
        <v>0.14875938405807673</v>
      </c>
      <c r="K16" s="1">
        <f t="shared" ca="1" si="4"/>
        <v>-1.4752017251345596E-2</v>
      </c>
      <c r="L16" s="1">
        <f t="shared" ca="1" si="5"/>
        <v>-1.9054251504415249</v>
      </c>
      <c r="W16" s="11"/>
      <c r="X16" s="11"/>
      <c r="Y16" s="11"/>
      <c r="Z16" s="11"/>
      <c r="AA16" s="11"/>
      <c r="AB16" s="11"/>
    </row>
    <row r="17" spans="2:28" x14ac:dyDescent="0.2">
      <c r="B17" s="1">
        <f t="shared" ca="1" si="6"/>
        <v>0.43368179535678292</v>
      </c>
      <c r="C17" s="1">
        <f t="shared" ca="1" si="7"/>
        <v>4.0220381961546678</v>
      </c>
      <c r="D17" s="1">
        <f t="shared" ca="1" si="0"/>
        <v>2.6519567334278737</v>
      </c>
      <c r="E17" s="1">
        <f t="shared" ca="1" si="8"/>
        <v>21.327663952122421</v>
      </c>
      <c r="G17" s="1">
        <f t="shared" ca="1" si="9"/>
        <v>2.6519567334278737</v>
      </c>
      <c r="H17" s="1">
        <f t="shared" ca="1" si="1"/>
        <v>0.55239520958083832</v>
      </c>
      <c r="I17" s="1">
        <f t="shared" ca="1" si="2"/>
        <v>0.13171517670012142</v>
      </c>
      <c r="J17" s="1">
        <f t="shared" ca="1" si="3"/>
        <v>0.80384460014595926</v>
      </c>
      <c r="K17" s="1">
        <f t="shared" ca="1" si="4"/>
        <v>0.97529775749515812</v>
      </c>
      <c r="L17" s="1">
        <f t="shared" ca="1" si="5"/>
        <v>-0.21834931188536261</v>
      </c>
      <c r="W17" s="11"/>
      <c r="X17" s="11"/>
      <c r="Y17" s="11"/>
      <c r="Z17" s="11"/>
      <c r="AA17" s="11"/>
      <c r="AB17" s="11"/>
    </row>
    <row r="18" spans="2:28" x14ac:dyDescent="0.2">
      <c r="B18" s="1">
        <f t="shared" ca="1" si="6"/>
        <v>0.10016544224768771</v>
      </c>
      <c r="C18" s="1">
        <f t="shared" ca="1" si="7"/>
        <v>3.9913642299992307</v>
      </c>
      <c r="D18" s="1">
        <f t="shared" ca="1" si="0"/>
        <v>0.87730198337375354</v>
      </c>
      <c r="E18" s="1">
        <f t="shared" ca="1" si="8"/>
        <v>109.28201963407429</v>
      </c>
      <c r="G18" s="1">
        <f t="shared" ca="1" si="9"/>
        <v>0.87730198337375354</v>
      </c>
      <c r="H18" s="1">
        <f t="shared" ca="1" si="1"/>
        <v>8.8323353293413162E-2</v>
      </c>
      <c r="I18" s="1">
        <f t="shared" ca="1" si="2"/>
        <v>-1.3511521260686532</v>
      </c>
      <c r="J18" s="1">
        <f t="shared" ca="1" si="3"/>
        <v>9.2469905826748647E-2</v>
      </c>
      <c r="K18" s="1">
        <f t="shared" ca="1" si="4"/>
        <v>-0.13090400908008934</v>
      </c>
      <c r="L18" s="1">
        <f t="shared" ca="1" si="5"/>
        <v>-2.3808720298126103</v>
      </c>
      <c r="W18" s="11"/>
      <c r="X18" s="11"/>
      <c r="Y18" s="11"/>
      <c r="Z18" s="11"/>
      <c r="AA18" s="11"/>
      <c r="AB18" s="11"/>
    </row>
    <row r="19" spans="2:28" x14ac:dyDescent="0.2">
      <c r="B19" s="1">
        <f t="shared" ca="1" si="6"/>
        <v>0.18015771285155824</v>
      </c>
      <c r="C19" s="1">
        <f t="shared" ca="1" si="7"/>
        <v>3.5831380254969156</v>
      </c>
      <c r="D19" s="1">
        <f t="shared" ca="1" si="0"/>
        <v>2.3962431944516398</v>
      </c>
      <c r="E19" s="1">
        <f t="shared" ca="1" si="8"/>
        <v>9.2225495281670256</v>
      </c>
      <c r="G19" s="1">
        <f t="shared" ca="1" si="9"/>
        <v>2.3962431944516398</v>
      </c>
      <c r="H19" s="1">
        <f t="shared" ca="1" si="1"/>
        <v>0.53243512974051899</v>
      </c>
      <c r="I19" s="1">
        <f t="shared" ca="1" si="2"/>
        <v>8.1392591716037396E-2</v>
      </c>
      <c r="J19" s="1">
        <f t="shared" ca="1" si="3"/>
        <v>0.76021717996633331</v>
      </c>
      <c r="K19" s="1">
        <f t="shared" ca="1" si="4"/>
        <v>0.87390217529090475</v>
      </c>
      <c r="L19" s="1">
        <f t="shared" ca="1" si="5"/>
        <v>-0.2741511234106655</v>
      </c>
      <c r="W19" s="11"/>
      <c r="X19" s="11"/>
      <c r="Y19" s="11"/>
      <c r="Z19" s="11"/>
      <c r="AA19" s="11"/>
      <c r="AB19" s="11"/>
    </row>
    <row r="20" spans="2:28" x14ac:dyDescent="0.2">
      <c r="B20" s="1">
        <f t="shared" ca="1" si="6"/>
        <v>0.34736212134952099</v>
      </c>
      <c r="C20" s="1">
        <f t="shared" ca="1" si="7"/>
        <v>2.6825610722170601</v>
      </c>
      <c r="D20" s="1">
        <f t="shared" ca="1" si="0"/>
        <v>3.7541073200985</v>
      </c>
      <c r="E20" s="1">
        <f t="shared" ca="1" si="8"/>
        <v>0.92317374723608225</v>
      </c>
      <c r="G20" s="1">
        <f t="shared" ca="1" si="9"/>
        <v>3.7541073200985</v>
      </c>
      <c r="H20" s="1">
        <f t="shared" ca="1" si="1"/>
        <v>0.8218562874251496</v>
      </c>
      <c r="I20" s="1">
        <f t="shared" ca="1" si="2"/>
        <v>0.92246241734752488</v>
      </c>
      <c r="J20" s="1">
        <f t="shared" ca="1" si="3"/>
        <v>1.7251646804251157</v>
      </c>
      <c r="K20" s="1">
        <f t="shared" ca="1" si="4"/>
        <v>1.3228505259545369</v>
      </c>
      <c r="L20" s="1">
        <f t="shared" ca="1" si="5"/>
        <v>0.54532251283975786</v>
      </c>
      <c r="W20" s="11"/>
      <c r="X20" s="11"/>
      <c r="Y20" s="11"/>
      <c r="Z20" s="11"/>
      <c r="AA20" s="11"/>
      <c r="AB20" s="13"/>
    </row>
    <row r="21" spans="2:28" x14ac:dyDescent="0.2">
      <c r="B21" s="1">
        <f t="shared" ca="1" si="6"/>
        <v>2.2706621304138881E-3</v>
      </c>
      <c r="C21" s="1">
        <f t="shared" ca="1" si="7"/>
        <v>4.0599180648040551</v>
      </c>
      <c r="D21" s="1">
        <f t="shared" ca="1" si="0"/>
        <v>1.3157561640803561</v>
      </c>
      <c r="E21" s="1">
        <f t="shared" ca="1" si="8"/>
        <v>0.48146302042151828</v>
      </c>
      <c r="G21" s="1">
        <f t="shared" ca="1" si="9"/>
        <v>1.3157561640803561</v>
      </c>
      <c r="H21" s="1">
        <f t="shared" ca="1" si="1"/>
        <v>0.19311377245508982</v>
      </c>
      <c r="I21" s="1">
        <f t="shared" ca="1" si="2"/>
        <v>-0.86647898678975677</v>
      </c>
      <c r="J21" s="1">
        <f t="shared" ca="1" si="3"/>
        <v>0.21457260262764849</v>
      </c>
      <c r="K21" s="1">
        <f t="shared" ca="1" si="4"/>
        <v>0.27441153008239333</v>
      </c>
      <c r="L21" s="1">
        <f t="shared" ca="1" si="5"/>
        <v>-1.5391071240948246</v>
      </c>
      <c r="W21" s="11"/>
      <c r="X21" s="15"/>
      <c r="Y21" s="15"/>
      <c r="Z21" s="15"/>
      <c r="AA21" s="15"/>
      <c r="AB21" s="13"/>
    </row>
    <row r="22" spans="2:28" x14ac:dyDescent="0.2">
      <c r="B22" s="1">
        <f t="shared" ca="1" si="6"/>
        <v>8.0302716990617903E-2</v>
      </c>
      <c r="C22" s="1">
        <f t="shared" ca="1" si="7"/>
        <v>2.2849020916520923</v>
      </c>
      <c r="D22" s="1">
        <f t="shared" ca="1" si="0"/>
        <v>5.8811291349702035</v>
      </c>
      <c r="E22" s="1">
        <f t="shared" ca="1" si="8"/>
        <v>2.0175318101219576E-2</v>
      </c>
      <c r="G22" s="1">
        <f t="shared" ca="1" si="9"/>
        <v>5.8811291349702035</v>
      </c>
      <c r="H22" s="1">
        <f t="shared" ca="1" si="1"/>
        <v>0.9565868263473053</v>
      </c>
      <c r="I22" s="1">
        <f t="shared" ca="1" si="2"/>
        <v>1.7123817106205157</v>
      </c>
      <c r="J22" s="1">
        <f t="shared" ca="1" si="3"/>
        <v>3.1369923435501694</v>
      </c>
      <c r="K22" s="1">
        <f t="shared" ca="1" si="4"/>
        <v>1.7717487732320192</v>
      </c>
      <c r="L22" s="1">
        <f t="shared" ca="1" si="5"/>
        <v>1.143264488513873</v>
      </c>
      <c r="W22" s="11"/>
      <c r="X22" s="11"/>
      <c r="Y22" s="11"/>
      <c r="Z22" s="11"/>
      <c r="AA22" s="11"/>
      <c r="AB22" s="11"/>
    </row>
    <row r="23" spans="2:28" x14ac:dyDescent="0.2">
      <c r="B23" s="1">
        <f t="shared" ca="1" si="6"/>
        <v>0.2577072650181505</v>
      </c>
      <c r="C23" s="1">
        <f t="shared" ca="1" si="7"/>
        <v>4.718839241897486</v>
      </c>
      <c r="D23" s="1">
        <f t="shared" ca="1" si="0"/>
        <v>2.9304099381374789</v>
      </c>
      <c r="E23" s="1">
        <f t="shared" ca="1" si="8"/>
        <v>1.3990404773662912</v>
      </c>
      <c r="G23" s="1">
        <f t="shared" ca="1" si="9"/>
        <v>2.9304099381374789</v>
      </c>
      <c r="H23" s="1">
        <f t="shared" ca="1" si="1"/>
        <v>0.62225548902195604</v>
      </c>
      <c r="I23" s="1">
        <f t="shared" ca="1" si="2"/>
        <v>0.31140990888038406</v>
      </c>
      <c r="J23" s="1">
        <f t="shared" ca="1" si="3"/>
        <v>0.97353720876730654</v>
      </c>
      <c r="K23" s="1">
        <f t="shared" ca="1" si="4"/>
        <v>1.0751423238695228</v>
      </c>
      <c r="L23" s="1">
        <f t="shared" ca="1" si="5"/>
        <v>-2.6819233259523571E-2</v>
      </c>
      <c r="W23" s="11"/>
      <c r="X23" s="11"/>
      <c r="Y23" s="11"/>
      <c r="Z23" s="11"/>
      <c r="AA23" s="11"/>
      <c r="AB23" s="11"/>
    </row>
    <row r="24" spans="2:28" x14ac:dyDescent="0.2">
      <c r="B24" s="1">
        <f t="shared" ca="1" si="6"/>
        <v>0.26448037075582476</v>
      </c>
      <c r="C24" s="1">
        <f t="shared" ca="1" si="7"/>
        <v>3.7227207961708073</v>
      </c>
      <c r="D24" s="1">
        <f t="shared" ca="1" si="0"/>
        <v>1.680792941940175</v>
      </c>
      <c r="E24" s="1">
        <f t="shared" ca="1" si="8"/>
        <v>40.57499872788798</v>
      </c>
      <c r="G24" s="1">
        <f t="shared" ca="1" si="9"/>
        <v>1.680792941940175</v>
      </c>
      <c r="H24" s="1">
        <f t="shared" ca="1" si="1"/>
        <v>0.30788423153692618</v>
      </c>
      <c r="I24" s="1">
        <f t="shared" ca="1" si="2"/>
        <v>-0.50185650440009355</v>
      </c>
      <c r="J24" s="1">
        <f t="shared" ca="1" si="3"/>
        <v>0.3680020418899238</v>
      </c>
      <c r="K24" s="1">
        <f t="shared" ca="1" si="4"/>
        <v>0.51926567131338219</v>
      </c>
      <c r="L24" s="1">
        <f t="shared" ca="1" si="5"/>
        <v>-0.99966679221467625</v>
      </c>
      <c r="W24" s="11"/>
      <c r="X24" s="11"/>
      <c r="Y24" s="11"/>
      <c r="Z24" s="11"/>
      <c r="AA24" s="11"/>
      <c r="AB24" s="11"/>
    </row>
    <row r="25" spans="2:28" x14ac:dyDescent="0.2">
      <c r="B25" s="1">
        <f t="shared" ca="1" si="6"/>
        <v>0.17653234294311684</v>
      </c>
      <c r="C25" s="1">
        <f t="shared" ca="1" si="7"/>
        <v>3.9261383568188131</v>
      </c>
      <c r="D25" s="1">
        <f t="shared" ca="1" si="0"/>
        <v>1.2863662413497612</v>
      </c>
      <c r="E25" s="1">
        <f t="shared" ca="1" si="8"/>
        <v>12.748767530273181</v>
      </c>
      <c r="G25" s="1">
        <f t="shared" ca="1" si="9"/>
        <v>1.2863662413497612</v>
      </c>
      <c r="H25" s="1">
        <f t="shared" ca="1" si="1"/>
        <v>0.18812375249500998</v>
      </c>
      <c r="I25" s="1">
        <f t="shared" ca="1" si="2"/>
        <v>-0.88483152301530998</v>
      </c>
      <c r="J25" s="1">
        <f t="shared" ca="1" si="3"/>
        <v>0.20840735498571766</v>
      </c>
      <c r="K25" s="1">
        <f t="shared" ca="1" si="4"/>
        <v>0.25182137636637847</v>
      </c>
      <c r="L25" s="1">
        <f t="shared" ca="1" si="5"/>
        <v>-1.5682606770878951</v>
      </c>
      <c r="R25" s="7"/>
      <c r="S25" s="17" t="s">
        <v>1</v>
      </c>
      <c r="T25" s="1">
        <f ca="1">-INTERCEPT(I9:I208,G9:G208) / SLOPE(I9:I208,G9:G208)</f>
        <v>2.6000335095006482</v>
      </c>
      <c r="U25" s="2">
        <f ca="1">AVERAGE(G9:G208)</f>
        <v>2.6000335095006477</v>
      </c>
      <c r="W25" s="11"/>
      <c r="X25" s="11"/>
      <c r="Y25" s="11"/>
      <c r="Z25" s="11"/>
      <c r="AA25" s="11"/>
      <c r="AB25" s="11"/>
    </row>
    <row r="26" spans="2:28" x14ac:dyDescent="0.2">
      <c r="B26" s="1">
        <f t="shared" ca="1" si="6"/>
        <v>6.1579725876795964E-2</v>
      </c>
      <c r="C26" s="1">
        <f t="shared" ca="1" si="7"/>
        <v>3.5755282552401244</v>
      </c>
      <c r="D26" s="1">
        <f t="shared" ca="1" si="0"/>
        <v>0.98920403334299745</v>
      </c>
      <c r="E26" s="1">
        <f t="shared" ca="1" si="8"/>
        <v>9.4248745819047777</v>
      </c>
      <c r="G26" s="1">
        <f t="shared" ca="1" si="9"/>
        <v>0.98920403334299745</v>
      </c>
      <c r="H26" s="1">
        <f t="shared" ca="1" si="1"/>
        <v>0.1432135728542914</v>
      </c>
      <c r="I26" s="1">
        <f t="shared" ca="1" si="2"/>
        <v>-1.0659922490614977</v>
      </c>
      <c r="J26" s="1">
        <f t="shared" ca="1" si="3"/>
        <v>0.15456660130727984</v>
      </c>
      <c r="K26" s="1">
        <f t="shared" ca="1" si="4"/>
        <v>-1.0854665964501129E-2</v>
      </c>
      <c r="L26" s="1">
        <f t="shared" ca="1" si="5"/>
        <v>-1.8671301991085614</v>
      </c>
      <c r="S26" s="17" t="s">
        <v>0</v>
      </c>
      <c r="T26" s="1">
        <f ca="1">1/SLOPE(I9:I208,G9:G208)</f>
        <v>1.5097948053384802</v>
      </c>
      <c r="U26" s="2">
        <f ca="1">STDEV(G9:G208)</f>
        <v>1.4605624588070132</v>
      </c>
      <c r="W26" s="11"/>
      <c r="X26" s="11"/>
      <c r="Y26" s="11"/>
      <c r="Z26" s="11"/>
      <c r="AA26" s="11"/>
      <c r="AB26" s="11"/>
    </row>
    <row r="27" spans="2:28" x14ac:dyDescent="0.2">
      <c r="B27" s="1">
        <f t="shared" ca="1" si="6"/>
        <v>0.14354775646045062</v>
      </c>
      <c r="C27" s="1">
        <f t="shared" ca="1" si="7"/>
        <v>4.6500088810453262</v>
      </c>
      <c r="D27" s="1">
        <f t="shared" ca="1" si="0"/>
        <v>2.0661692011448176</v>
      </c>
      <c r="E27" s="1">
        <f t="shared" ca="1" si="8"/>
        <v>3.8424658106526501</v>
      </c>
      <c r="G27" s="1">
        <f t="shared" ca="1" si="9"/>
        <v>2.0661692011448176</v>
      </c>
      <c r="H27" s="1">
        <f t="shared" ca="1" si="1"/>
        <v>0.3777445109780439</v>
      </c>
      <c r="I27" s="1">
        <f t="shared" ca="1" si="2"/>
        <v>-0.31140990888038428</v>
      </c>
      <c r="J27" s="1">
        <f t="shared" ca="1" si="3"/>
        <v>0.47440451652471904</v>
      </c>
      <c r="K27" s="1">
        <f t="shared" ca="1" si="4"/>
        <v>0.72569626528436992</v>
      </c>
      <c r="L27" s="1">
        <f t="shared" ca="1" si="5"/>
        <v>-0.74569491084495487</v>
      </c>
      <c r="W27" s="11"/>
      <c r="X27" s="11"/>
      <c r="Y27" s="11"/>
      <c r="Z27" s="11"/>
      <c r="AA27" s="11"/>
      <c r="AB27" s="11"/>
    </row>
    <row r="28" spans="2:28" x14ac:dyDescent="0.2">
      <c r="B28" s="1">
        <f t="shared" ca="1" si="6"/>
        <v>0.42170648339577399</v>
      </c>
      <c r="C28" s="1">
        <f t="shared" ca="1" si="7"/>
        <v>4.7224962445823015</v>
      </c>
      <c r="D28" s="1">
        <f t="shared" ca="1" si="0"/>
        <v>2.798522634396007</v>
      </c>
      <c r="E28" s="1">
        <f t="shared" ca="1" si="8"/>
        <v>0.94182116658204207</v>
      </c>
      <c r="G28" s="1">
        <f t="shared" ca="1" si="9"/>
        <v>2.798522634396007</v>
      </c>
      <c r="H28" s="1">
        <f t="shared" ca="1" si="1"/>
        <v>0.60229540918163671</v>
      </c>
      <c r="I28" s="1">
        <f t="shared" ca="1" si="2"/>
        <v>0.2592929978290815</v>
      </c>
      <c r="J28" s="1">
        <f t="shared" ca="1" si="3"/>
        <v>0.92204578341454035</v>
      </c>
      <c r="K28" s="1">
        <f t="shared" ca="1" si="4"/>
        <v>1.0290916473623104</v>
      </c>
      <c r="L28" s="1">
        <f t="shared" ca="1" si="5"/>
        <v>-8.1160400026570448E-2</v>
      </c>
      <c r="S28" s="7" t="s">
        <v>47</v>
      </c>
      <c r="W28" s="11"/>
      <c r="X28" s="11"/>
      <c r="Y28" s="11"/>
      <c r="Z28" s="11"/>
      <c r="AA28" s="11"/>
      <c r="AB28" s="11"/>
    </row>
    <row r="29" spans="2:28" x14ac:dyDescent="0.2">
      <c r="B29" s="1">
        <f t="shared" ca="1" si="6"/>
        <v>5.2303101182373064E-3</v>
      </c>
      <c r="C29" s="1">
        <f t="shared" ca="1" si="7"/>
        <v>4.8382968357733622</v>
      </c>
      <c r="D29" s="1">
        <f t="shared" ca="1" si="0"/>
        <v>1.5453729328455639</v>
      </c>
      <c r="E29" s="1">
        <f t="shared" ca="1" si="8"/>
        <v>0.3872680375616408</v>
      </c>
      <c r="G29" s="1">
        <f t="shared" ca="1" si="9"/>
        <v>1.5453729328455639</v>
      </c>
      <c r="H29" s="1">
        <f t="shared" ca="1" si="1"/>
        <v>0.25299401197604793</v>
      </c>
      <c r="I29" s="1">
        <f t="shared" ca="1" si="2"/>
        <v>-0.66509767139499976</v>
      </c>
      <c r="J29" s="1">
        <f t="shared" ca="1" si="3"/>
        <v>0.291682077785127</v>
      </c>
      <c r="K29" s="1">
        <f t="shared" ca="1" si="4"/>
        <v>0.43526526170469282</v>
      </c>
      <c r="L29" s="1">
        <f t="shared" ca="1" si="5"/>
        <v>-1.2320908445680812</v>
      </c>
      <c r="S29" s="1">
        <f ca="1">$U$25+T29*$U$26</f>
        <v>6.9817208859216873</v>
      </c>
      <c r="T29" s="1">
        <v>3</v>
      </c>
      <c r="W29" s="11"/>
      <c r="X29" s="11"/>
      <c r="Y29" s="11"/>
      <c r="Z29" s="11"/>
      <c r="AA29" s="11"/>
      <c r="AB29" s="11"/>
    </row>
    <row r="30" spans="2:28" x14ac:dyDescent="0.2">
      <c r="B30" s="1">
        <f t="shared" ca="1" si="6"/>
        <v>0.83610202592352023</v>
      </c>
      <c r="C30" s="1">
        <f t="shared" ca="1" si="7"/>
        <v>3.5599422126524791</v>
      </c>
      <c r="D30" s="1">
        <f t="shared" ca="1" si="0"/>
        <v>0.4637268997353749</v>
      </c>
      <c r="E30" s="1">
        <f t="shared" ca="1" si="8"/>
        <v>4.6169168290015978</v>
      </c>
      <c r="G30" s="1">
        <f t="shared" ca="1" si="9"/>
        <v>0.4637268997353749</v>
      </c>
      <c r="H30" s="1">
        <f t="shared" ca="1" si="1"/>
        <v>3.3433133732534932E-2</v>
      </c>
      <c r="I30" s="1">
        <f t="shared" ca="1" si="2"/>
        <v>-1.8325718510313058</v>
      </c>
      <c r="J30" s="1">
        <f t="shared" ca="1" si="3"/>
        <v>3.400479879775959E-2</v>
      </c>
      <c r="K30" s="1">
        <f t="shared" ca="1" si="4"/>
        <v>-0.76845947819252047</v>
      </c>
      <c r="L30" s="1">
        <f t="shared" ca="1" si="5"/>
        <v>-3.3812536232148691</v>
      </c>
      <c r="S30" s="1">
        <f ca="1">$U$25+T30*$U$26</f>
        <v>-1.7816538669203918</v>
      </c>
      <c r="T30" s="1">
        <v>-3</v>
      </c>
      <c r="W30" s="11"/>
      <c r="X30" s="11"/>
      <c r="Y30" s="11"/>
      <c r="Z30" s="11"/>
      <c r="AA30" s="11"/>
      <c r="AB30" s="11"/>
    </row>
    <row r="31" spans="2:28" x14ac:dyDescent="0.2">
      <c r="B31" s="1">
        <f t="shared" ca="1" si="6"/>
        <v>0.28130017928570955</v>
      </c>
      <c r="C31" s="1">
        <f t="shared" ca="1" si="7"/>
        <v>4.4481927145541338</v>
      </c>
      <c r="D31" s="1">
        <f t="shared" ca="1" si="0"/>
        <v>2.7923688784588721</v>
      </c>
      <c r="E31" s="1">
        <f t="shared" ca="1" si="8"/>
        <v>0.25728142982914509</v>
      </c>
      <c r="G31" s="1">
        <f t="shared" ca="1" si="9"/>
        <v>2.7923688784588721</v>
      </c>
      <c r="H31" s="1">
        <f t="shared" ca="1" si="1"/>
        <v>0.59730538922155685</v>
      </c>
      <c r="I31" s="1">
        <f t="shared" ca="1" si="2"/>
        <v>0.24637853400043935</v>
      </c>
      <c r="J31" s="1">
        <f t="shared" ca="1" si="3"/>
        <v>0.9095767939348065</v>
      </c>
      <c r="K31" s="1">
        <f t="shared" ca="1" si="4"/>
        <v>1.0268902959649346</v>
      </c>
      <c r="L31" s="1">
        <f t="shared" ca="1" si="5"/>
        <v>-9.4775849256034564E-2</v>
      </c>
      <c r="W31" s="11"/>
      <c r="X31" s="11"/>
      <c r="Y31" s="11"/>
      <c r="Z31" s="11"/>
      <c r="AA31" s="11"/>
      <c r="AB31" s="11"/>
    </row>
    <row r="32" spans="2:28" x14ac:dyDescent="0.2">
      <c r="B32" s="1">
        <f t="shared" ca="1" si="6"/>
        <v>4.07354056599337E-2</v>
      </c>
      <c r="C32" s="1">
        <f t="shared" ca="1" si="7"/>
        <v>4.0556145212991233</v>
      </c>
      <c r="D32" s="1">
        <f t="shared" ca="1" si="0"/>
        <v>2.5347963094333239</v>
      </c>
      <c r="E32" s="1">
        <f t="shared" ca="1" si="8"/>
        <v>9.1497518712770614</v>
      </c>
      <c r="G32" s="1">
        <f t="shared" ca="1" si="9"/>
        <v>2.5347963094333239</v>
      </c>
      <c r="H32" s="1">
        <f t="shared" ca="1" si="1"/>
        <v>0.5424151696606786</v>
      </c>
      <c r="I32" s="1">
        <f t="shared" ca="1" si="2"/>
        <v>0.10652016045293451</v>
      </c>
      <c r="J32" s="1">
        <f t="shared" ca="1" si="3"/>
        <v>0.7817929899482905</v>
      </c>
      <c r="K32" s="1">
        <f t="shared" ca="1" si="4"/>
        <v>0.93011328250645364</v>
      </c>
      <c r="L32" s="1">
        <f t="shared" ca="1" si="5"/>
        <v>-0.24616529221721672</v>
      </c>
      <c r="W32" s="11"/>
      <c r="X32" s="11"/>
      <c r="Y32" s="11"/>
      <c r="Z32" s="11"/>
      <c r="AA32" s="11"/>
      <c r="AB32" s="11"/>
    </row>
    <row r="33" spans="2:30" x14ac:dyDescent="0.2">
      <c r="B33" s="1">
        <f t="shared" ca="1" si="6"/>
        <v>0.50575399619401273</v>
      </c>
      <c r="C33" s="1">
        <f t="shared" ca="1" si="7"/>
        <v>3.8625617666213401</v>
      </c>
      <c r="D33" s="1">
        <f t="shared" ca="1" si="0"/>
        <v>1.0434746307619382</v>
      </c>
      <c r="E33" s="1">
        <f t="shared" ca="1" si="8"/>
        <v>3.9818188375468981</v>
      </c>
      <c r="G33" s="1">
        <f t="shared" ca="1" si="9"/>
        <v>1.0434746307619382</v>
      </c>
      <c r="H33" s="1">
        <f t="shared" ca="1" si="1"/>
        <v>0.15818363273453093</v>
      </c>
      <c r="I33" s="1">
        <f t="shared" ca="1" si="2"/>
        <v>-1.0019509868815037</v>
      </c>
      <c r="J33" s="1">
        <f t="shared" ca="1" si="3"/>
        <v>0.17219337965878714</v>
      </c>
      <c r="K33" s="1">
        <f t="shared" ca="1" si="4"/>
        <v>4.2556135559602193E-2</v>
      </c>
      <c r="L33" s="1">
        <f t="shared" ca="1" si="5"/>
        <v>-1.7591371333792023</v>
      </c>
      <c r="W33" s="11"/>
      <c r="X33" s="11"/>
      <c r="Y33" s="11"/>
      <c r="Z33" s="11"/>
      <c r="AA33" s="11"/>
      <c r="AB33" s="11"/>
      <c r="AC33" s="7"/>
    </row>
    <row r="34" spans="2:30" x14ac:dyDescent="0.2">
      <c r="B34" s="1">
        <f t="shared" ca="1" si="6"/>
        <v>0.71520802878191703</v>
      </c>
      <c r="C34" s="1">
        <f t="shared" ca="1" si="7"/>
        <v>3.6971210861341377</v>
      </c>
      <c r="D34" s="1">
        <f t="shared" ca="1" si="0"/>
        <v>2.7796468651609176</v>
      </c>
      <c r="E34" s="1">
        <f t="shared" ca="1" si="8"/>
        <v>9.1177599429205336E-2</v>
      </c>
      <c r="G34" s="1">
        <f t="shared" ca="1" si="9"/>
        <v>2.7796468651609176</v>
      </c>
      <c r="H34" s="1">
        <f t="shared" ca="1" si="1"/>
        <v>0.5923153692614771</v>
      </c>
      <c r="I34" s="1">
        <f t="shared" ca="1" si="2"/>
        <v>0.2335050334137195</v>
      </c>
      <c r="J34" s="1">
        <f t="shared" ca="1" si="3"/>
        <v>0.8972613673447527</v>
      </c>
      <c r="K34" s="1">
        <f t="shared" ca="1" si="4"/>
        <v>1.02232389271341</v>
      </c>
      <c r="L34" s="1">
        <f t="shared" ca="1" si="5"/>
        <v>-0.10840807994049304</v>
      </c>
      <c r="W34" s="11"/>
      <c r="X34" s="15"/>
      <c r="Y34" s="15"/>
      <c r="Z34" s="15"/>
      <c r="AA34" s="15"/>
      <c r="AB34" s="11"/>
      <c r="AC34" s="7"/>
      <c r="AD34" s="7"/>
    </row>
    <row r="35" spans="2:30" x14ac:dyDescent="0.2">
      <c r="B35" s="1">
        <f t="shared" ca="1" si="6"/>
        <v>8.5659964954220305E-2</v>
      </c>
      <c r="C35" s="1">
        <f t="shared" ca="1" si="7"/>
        <v>2.610205135650328</v>
      </c>
      <c r="D35" s="1">
        <f t="shared" ca="1" si="0"/>
        <v>0.94551560490022646</v>
      </c>
      <c r="E35" s="1">
        <f t="shared" ca="1" si="8"/>
        <v>8.0731608197263771</v>
      </c>
      <c r="G35" s="1">
        <f t="shared" ca="1" si="9"/>
        <v>0.94551560490022646</v>
      </c>
      <c r="H35" s="1">
        <f t="shared" ca="1" si="1"/>
        <v>0.10329341317365269</v>
      </c>
      <c r="I35" s="1">
        <f t="shared" ca="1" si="2"/>
        <v>-1.263006548446578</v>
      </c>
      <c r="J35" s="1">
        <f t="shared" ca="1" si="3"/>
        <v>0.10902657542119638</v>
      </c>
      <c r="K35" s="1">
        <f t="shared" ca="1" si="4"/>
        <v>-5.6024886630369232E-2</v>
      </c>
      <c r="L35" s="1">
        <f t="shared" ca="1" si="5"/>
        <v>-2.2161636152664781</v>
      </c>
      <c r="W35" s="11"/>
      <c r="X35" s="11"/>
      <c r="Y35" s="11"/>
      <c r="Z35" s="11"/>
      <c r="AA35" s="11"/>
      <c r="AB35" s="11"/>
    </row>
    <row r="36" spans="2:30" x14ac:dyDescent="0.2">
      <c r="B36" s="1">
        <f t="shared" ca="1" si="6"/>
        <v>3.5018886327622928E-2</v>
      </c>
      <c r="C36" s="1">
        <f t="shared" ca="1" si="7"/>
        <v>4.8184799554035322</v>
      </c>
      <c r="D36" s="1">
        <f t="shared" ca="1" si="0"/>
        <v>2.3781312693948369</v>
      </c>
      <c r="E36" s="1">
        <f t="shared" ca="1" si="8"/>
        <v>5.9338193882249275</v>
      </c>
      <c r="G36" s="1">
        <f t="shared" ca="1" si="9"/>
        <v>2.3781312693948369</v>
      </c>
      <c r="H36" s="1">
        <f t="shared" ca="1" si="1"/>
        <v>0.52744510978043913</v>
      </c>
      <c r="I36" s="1">
        <f t="shared" ca="1" si="2"/>
        <v>6.8849042454066312E-2</v>
      </c>
      <c r="J36" s="1">
        <f t="shared" ca="1" si="3"/>
        <v>0.74960136901867713</v>
      </c>
      <c r="K36" s="1">
        <f t="shared" ca="1" si="4"/>
        <v>0.86631499834084835</v>
      </c>
      <c r="L36" s="1">
        <f t="shared" ca="1" si="5"/>
        <v>-0.2882137217273123</v>
      </c>
      <c r="W36" s="11"/>
      <c r="X36" s="11"/>
      <c r="Y36" s="11"/>
      <c r="Z36" s="11"/>
      <c r="AA36" s="11"/>
      <c r="AB36" s="11"/>
    </row>
    <row r="37" spans="2:30" x14ac:dyDescent="0.2">
      <c r="B37" s="1">
        <f t="shared" ca="1" si="6"/>
        <v>0.57320188076607492</v>
      </c>
      <c r="C37" s="1">
        <f t="shared" ca="1" si="7"/>
        <v>4.5630777083638732</v>
      </c>
      <c r="D37" s="1">
        <f t="shared" ca="1" si="0"/>
        <v>1.8060698095177958</v>
      </c>
      <c r="E37" s="1">
        <f t="shared" ca="1" si="8"/>
        <v>123.29480053980029</v>
      </c>
      <c r="G37" s="1">
        <f t="shared" ca="1" si="9"/>
        <v>1.8060698095177958</v>
      </c>
      <c r="H37" s="1">
        <f t="shared" ca="1" si="1"/>
        <v>0.3478043912175649</v>
      </c>
      <c r="I37" s="1">
        <f t="shared" ca="1" si="2"/>
        <v>-0.39125496660919462</v>
      </c>
      <c r="J37" s="1">
        <f t="shared" ca="1" si="3"/>
        <v>0.42741074858053352</v>
      </c>
      <c r="K37" s="1">
        <f t="shared" ca="1" si="4"/>
        <v>0.59115310846578728</v>
      </c>
      <c r="L37" s="1">
        <f t="shared" ca="1" si="5"/>
        <v>-0.85000978765212243</v>
      </c>
      <c r="W37" s="11"/>
      <c r="X37" s="11"/>
      <c r="Y37" s="11"/>
      <c r="Z37" s="11"/>
      <c r="AA37" s="11"/>
      <c r="AB37" s="11"/>
    </row>
    <row r="38" spans="2:30" x14ac:dyDescent="0.2">
      <c r="B38" s="1">
        <f t="shared" ca="1" si="6"/>
        <v>0.41531777511285967</v>
      </c>
      <c r="C38" s="1">
        <f t="shared" ca="1" si="7"/>
        <v>3.8464229088652879</v>
      </c>
      <c r="D38" s="1">
        <f t="shared" ca="1" si="0"/>
        <v>2.1373925420168165</v>
      </c>
      <c r="E38" s="1">
        <f t="shared" ca="1" si="8"/>
        <v>0.12050330556866422</v>
      </c>
      <c r="G38" s="1">
        <f t="shared" ca="1" si="9"/>
        <v>2.1373925420168165</v>
      </c>
      <c r="H38" s="1">
        <f t="shared" ca="1" si="1"/>
        <v>0.41267465069860282</v>
      </c>
      <c r="I38" s="1">
        <f t="shared" ca="1" si="2"/>
        <v>-0.22067011655872468</v>
      </c>
      <c r="J38" s="1">
        <f t="shared" ca="1" si="3"/>
        <v>0.53217635494447868</v>
      </c>
      <c r="K38" s="1">
        <f t="shared" ca="1" si="4"/>
        <v>0.759586647824391</v>
      </c>
      <c r="L38" s="1">
        <f t="shared" ca="1" si="5"/>
        <v>-0.63078035031603541</v>
      </c>
      <c r="W38" s="11"/>
      <c r="X38" s="11"/>
      <c r="Y38" s="11"/>
      <c r="Z38" s="11"/>
      <c r="AA38" s="11"/>
      <c r="AB38" s="11"/>
    </row>
    <row r="39" spans="2:30" x14ac:dyDescent="0.2">
      <c r="B39" s="1">
        <f t="shared" ca="1" si="6"/>
        <v>4.9671077907626544E-2</v>
      </c>
      <c r="C39" s="1">
        <f t="shared" ca="1" si="7"/>
        <v>6.4598738361802193</v>
      </c>
      <c r="D39" s="1">
        <f t="shared" ca="1" si="0"/>
        <v>5.6252174688593648</v>
      </c>
      <c r="E39" s="1">
        <f t="shared" ca="1" si="8"/>
        <v>3.7258846569647592</v>
      </c>
      <c r="G39" s="1">
        <f t="shared" ca="1" si="9"/>
        <v>5.6252174688593648</v>
      </c>
      <c r="H39" s="1">
        <f t="shared" ca="1" si="1"/>
        <v>0.94660678642714557</v>
      </c>
      <c r="I39" s="1">
        <f t="shared" ca="1" si="2"/>
        <v>1.6128070814723268</v>
      </c>
      <c r="J39" s="1">
        <f t="shared" ca="1" si="3"/>
        <v>2.9300716277428469</v>
      </c>
      <c r="K39" s="1">
        <f t="shared" ca="1" si="4"/>
        <v>1.7272596084737153</v>
      </c>
      <c r="L39" s="1">
        <f t="shared" ca="1" si="5"/>
        <v>1.0750268690587861</v>
      </c>
      <c r="W39" s="11"/>
      <c r="X39" s="11"/>
      <c r="Y39" s="11"/>
      <c r="Z39" s="11"/>
      <c r="AA39" s="11"/>
      <c r="AB39" s="11"/>
    </row>
    <row r="40" spans="2:30" x14ac:dyDescent="0.2">
      <c r="B40" s="1">
        <f t="shared" ca="1" si="6"/>
        <v>9.7918412925345186E-2</v>
      </c>
      <c r="C40" s="1">
        <f t="shared" ca="1" si="7"/>
        <v>5.0060111874348019</v>
      </c>
      <c r="D40" s="1">
        <f t="shared" ca="1" si="0"/>
        <v>3.7051228732643628</v>
      </c>
      <c r="E40" s="1">
        <f t="shared" ca="1" si="8"/>
        <v>1.6044843501429267</v>
      </c>
      <c r="G40" s="1">
        <f t="shared" ca="1" si="9"/>
        <v>3.7051228732643628</v>
      </c>
      <c r="H40" s="1">
        <f t="shared" ca="1" si="1"/>
        <v>0.81187624750498999</v>
      </c>
      <c r="I40" s="1">
        <f t="shared" ca="1" si="2"/>
        <v>0.88483152301530998</v>
      </c>
      <c r="J40" s="1">
        <f t="shared" ca="1" si="3"/>
        <v>1.6706552747567445</v>
      </c>
      <c r="K40" s="1">
        <f t="shared" ca="1" si="4"/>
        <v>1.3097164223720483</v>
      </c>
      <c r="L40" s="1">
        <f t="shared" ca="1" si="5"/>
        <v>0.51321592956158502</v>
      </c>
      <c r="S40" s="17" t="s">
        <v>34</v>
      </c>
      <c r="T40" s="2">
        <f ca="1">SLOPE(L9:L208,K9:K208)</f>
        <v>1.8752398482502064</v>
      </c>
      <c r="U40" s="16" t="s">
        <v>48</v>
      </c>
      <c r="W40" s="11"/>
      <c r="X40" s="11"/>
      <c r="Y40" s="11"/>
      <c r="Z40" s="11"/>
      <c r="AA40" s="11"/>
      <c r="AB40" s="11"/>
    </row>
    <row r="41" spans="2:30" x14ac:dyDescent="0.2">
      <c r="B41" s="1">
        <f t="shared" ca="1" si="6"/>
        <v>0.20846083595546364</v>
      </c>
      <c r="C41" s="1">
        <f t="shared" ca="1" si="7"/>
        <v>5.8950864107517749</v>
      </c>
      <c r="D41" s="1">
        <f t="shared" ca="1" si="0"/>
        <v>1.6731532915441236</v>
      </c>
      <c r="E41" s="1">
        <f t="shared" ca="1" si="8"/>
        <v>0.95499318071135608</v>
      </c>
      <c r="G41" s="1">
        <f t="shared" ca="1" si="9"/>
        <v>1.6731532915441236</v>
      </c>
      <c r="H41" s="1">
        <f t="shared" ca="1" si="1"/>
        <v>0.30289421157684632</v>
      </c>
      <c r="I41" s="1">
        <f t="shared" ca="1" si="2"/>
        <v>-0.51609447991924218</v>
      </c>
      <c r="J41" s="1">
        <f t="shared" ca="1" si="3"/>
        <v>0.36081810294779354</v>
      </c>
      <c r="K41" s="1">
        <f t="shared" ca="1" si="4"/>
        <v>0.51471004455205693</v>
      </c>
      <c r="L41" s="1">
        <f t="shared" ca="1" si="5"/>
        <v>-1.0193813175850879</v>
      </c>
      <c r="S41" s="17" t="s">
        <v>32</v>
      </c>
      <c r="T41" s="2">
        <f ca="1">EXP(-INTERCEPT(L9:L208,K9:K208)/T40)</f>
        <v>2.9294144377341516</v>
      </c>
      <c r="U41" s="16" t="s">
        <v>48</v>
      </c>
      <c r="W41" s="11"/>
      <c r="X41" s="11"/>
      <c r="Y41" s="11"/>
      <c r="Z41" s="11"/>
      <c r="AA41" s="11"/>
      <c r="AB41" s="11"/>
    </row>
    <row r="42" spans="2:30" x14ac:dyDescent="0.2">
      <c r="B42" s="1">
        <f t="shared" ca="1" si="6"/>
        <v>6.4058331561744716E-2</v>
      </c>
      <c r="C42" s="1">
        <f t="shared" ca="1" si="7"/>
        <v>3.8580835426574969</v>
      </c>
      <c r="D42" s="1">
        <f t="shared" ca="1" si="0"/>
        <v>5.9013039031464425</v>
      </c>
      <c r="E42" s="1">
        <f t="shared" ca="1" si="8"/>
        <v>0.16911234743273046</v>
      </c>
      <c r="G42" s="1">
        <f t="shared" ca="1" si="9"/>
        <v>5.9013039031464425</v>
      </c>
      <c r="H42" s="1">
        <f t="shared" ca="1" si="1"/>
        <v>0.96157684630738516</v>
      </c>
      <c r="I42" s="1">
        <f t="shared" ca="1" si="2"/>
        <v>1.7692851078409648</v>
      </c>
      <c r="J42" s="1">
        <f t="shared" ca="1" si="3"/>
        <v>3.2590950403510699</v>
      </c>
      <c r="K42" s="1">
        <f t="shared" ca="1" si="4"/>
        <v>1.7751733270279486</v>
      </c>
      <c r="L42" s="1">
        <f t="shared" ca="1" si="5"/>
        <v>1.1814495618576624</v>
      </c>
      <c r="W42" s="11"/>
      <c r="X42" s="11"/>
      <c r="Y42" s="11"/>
      <c r="Z42" s="11"/>
      <c r="AA42" s="11"/>
      <c r="AB42" s="11"/>
    </row>
    <row r="43" spans="2:30" x14ac:dyDescent="0.2">
      <c r="B43" s="1">
        <f t="shared" ca="1" si="6"/>
        <v>0.12484248273667609</v>
      </c>
      <c r="C43" s="1">
        <f t="shared" ca="1" si="7"/>
        <v>3.6216445745007184</v>
      </c>
      <c r="D43" s="1">
        <f t="shared" ca="1" si="0"/>
        <v>2.9964862475600711</v>
      </c>
      <c r="E43" s="1">
        <f t="shared" ca="1" si="8"/>
        <v>19.330394343201149</v>
      </c>
      <c r="G43" s="1">
        <f t="shared" ca="1" si="9"/>
        <v>2.9964862475600711</v>
      </c>
      <c r="H43" s="1">
        <f t="shared" ca="1" si="1"/>
        <v>0.63223552894211577</v>
      </c>
      <c r="I43" s="1">
        <f t="shared" ca="1" si="2"/>
        <v>0.33778005379514503</v>
      </c>
      <c r="J43" s="1">
        <f t="shared" ca="1" si="3"/>
        <v>1.0003125700154187</v>
      </c>
      <c r="K43" s="1">
        <f t="shared" ca="1" si="4"/>
        <v>1.0974403514045101</v>
      </c>
      <c r="L43" s="1">
        <f t="shared" ca="1" si="5"/>
        <v>3.125211755884437E-4</v>
      </c>
      <c r="S43" s="7" t="s">
        <v>47</v>
      </c>
      <c r="W43" s="11"/>
      <c r="X43" s="11"/>
      <c r="Y43" s="11"/>
      <c r="Z43" s="11"/>
      <c r="AA43" s="11"/>
      <c r="AB43" s="11"/>
    </row>
    <row r="44" spans="2:30" x14ac:dyDescent="0.2">
      <c r="B44" s="1">
        <f t="shared" ca="1" si="6"/>
        <v>1.8939168928397001E-2</v>
      </c>
      <c r="C44" s="1">
        <f t="shared" ca="1" si="7"/>
        <v>4.1939487696344449</v>
      </c>
      <c r="D44" s="1">
        <f t="shared" ca="1" si="0"/>
        <v>3.6765660345343094</v>
      </c>
      <c r="E44" s="1">
        <f t="shared" ca="1" si="8"/>
        <v>244.99129581258319</v>
      </c>
      <c r="G44" s="1">
        <f t="shared" ca="1" si="9"/>
        <v>3.6765660345343094</v>
      </c>
      <c r="H44" s="1">
        <f t="shared" ca="1" si="1"/>
        <v>0.80189620758483027</v>
      </c>
      <c r="I44" s="1">
        <f t="shared" ca="1" si="2"/>
        <v>0.84841375522082119</v>
      </c>
      <c r="J44" s="1">
        <f t="shared" ca="1" si="3"/>
        <v>1.6189641815175646</v>
      </c>
      <c r="K44" s="1">
        <f t="shared" ca="1" si="4"/>
        <v>1.3019791737424808</v>
      </c>
      <c r="L44" s="1">
        <f t="shared" ca="1" si="5"/>
        <v>0.48178655061973386</v>
      </c>
      <c r="S44" s="1">
        <f ca="1">(T44 - INTERCEPT(L9:L208,K9:K208)) / SLOPE(L9:L208,K9:K208)</f>
        <v>2.1413327895675507</v>
      </c>
      <c r="T44" s="1">
        <v>2</v>
      </c>
      <c r="W44" s="11"/>
      <c r="X44" s="11"/>
      <c r="Y44" s="11"/>
      <c r="Z44" s="11"/>
      <c r="AA44" s="11"/>
      <c r="AB44" s="11"/>
    </row>
    <row r="45" spans="2:30" x14ac:dyDescent="0.2">
      <c r="B45" s="1">
        <f t="shared" ca="1" si="6"/>
        <v>0.31894164276759879</v>
      </c>
      <c r="C45" s="1">
        <f t="shared" ca="1" si="7"/>
        <v>4.1287391770299786</v>
      </c>
      <c r="D45" s="1">
        <f t="shared" ca="1" si="0"/>
        <v>3.4753364802852111</v>
      </c>
      <c r="E45" s="1">
        <f t="shared" ca="1" si="8"/>
        <v>0.13438145037213936</v>
      </c>
      <c r="G45" s="1">
        <f t="shared" ca="1" si="9"/>
        <v>3.4753364802852111</v>
      </c>
      <c r="H45" s="1">
        <f t="shared" ca="1" si="1"/>
        <v>0.76197604790419149</v>
      </c>
      <c r="I45" s="1">
        <f t="shared" ca="1" si="2"/>
        <v>0.71267336124007696</v>
      </c>
      <c r="J45" s="1">
        <f t="shared" ca="1" si="3"/>
        <v>1.4353839713164136</v>
      </c>
      <c r="K45" s="1">
        <f t="shared" ca="1" si="4"/>
        <v>1.2456913031881975</v>
      </c>
      <c r="L45" s="1">
        <f t="shared" ca="1" si="5"/>
        <v>0.36143238924980992</v>
      </c>
      <c r="S45" s="1">
        <f ca="1">(T45 - INTERCEPT(L10:L209,K10:K209)) / SLOPE(L10:L209,K10:K209)</f>
        <v>-2.124683264084636</v>
      </c>
      <c r="T45" s="1">
        <v>-6</v>
      </c>
      <c r="W45" s="13"/>
      <c r="X45" s="11"/>
      <c r="Y45" s="11"/>
      <c r="Z45" s="11"/>
      <c r="AA45" s="11"/>
      <c r="AB45" s="11"/>
    </row>
    <row r="46" spans="2:30" x14ac:dyDescent="0.2">
      <c r="B46" s="1">
        <f t="shared" ca="1" si="6"/>
        <v>0.15789098243443772</v>
      </c>
      <c r="C46" s="1">
        <f t="shared" ca="1" si="7"/>
        <v>5.5230995397025389</v>
      </c>
      <c r="D46" s="1">
        <f t="shared" ca="1" si="0"/>
        <v>2.2426860408440277</v>
      </c>
      <c r="E46" s="1">
        <f t="shared" ca="1" si="8"/>
        <v>7.0883473553191809</v>
      </c>
      <c r="G46" s="1">
        <f t="shared" ca="1" si="9"/>
        <v>2.2426860408440277</v>
      </c>
      <c r="H46" s="1">
        <f t="shared" ca="1" si="1"/>
        <v>0.47754491017964074</v>
      </c>
      <c r="I46" s="1">
        <f t="shared" ca="1" si="2"/>
        <v>-5.6316317022151882E-2</v>
      </c>
      <c r="J46" s="1">
        <f t="shared" ca="1" si="3"/>
        <v>0.64921625133421856</v>
      </c>
      <c r="K46" s="1">
        <f t="shared" ca="1" si="4"/>
        <v>0.807674272867137</v>
      </c>
      <c r="L46" s="1">
        <f t="shared" ca="1" si="5"/>
        <v>-0.43198941079269715</v>
      </c>
      <c r="W46" s="13"/>
      <c r="X46" s="11"/>
      <c r="Y46" s="11"/>
      <c r="Z46" s="11"/>
      <c r="AA46" s="11"/>
      <c r="AB46" s="11"/>
    </row>
    <row r="47" spans="2:30" x14ac:dyDescent="0.2">
      <c r="B47" s="1">
        <f t="shared" ca="1" si="6"/>
        <v>0.15724725623789018</v>
      </c>
      <c r="C47" s="1">
        <f t="shared" ca="1" si="7"/>
        <v>2.7416389639630587</v>
      </c>
      <c r="D47" s="1">
        <f t="shared" ca="1" si="0"/>
        <v>1.380074710455075</v>
      </c>
      <c r="E47" s="1">
        <f t="shared" ca="1" si="8"/>
        <v>0.82798326173900816</v>
      </c>
      <c r="G47" s="1">
        <f t="shared" ca="1" si="9"/>
        <v>1.380074710455075</v>
      </c>
      <c r="H47" s="1">
        <f t="shared" ca="1" si="1"/>
        <v>0.21307385229540918</v>
      </c>
      <c r="I47" s="1">
        <f t="shared" ca="1" si="2"/>
        <v>-0.79580101002689541</v>
      </c>
      <c r="J47" s="1">
        <f t="shared" ca="1" si="3"/>
        <v>0.23962087524171707</v>
      </c>
      <c r="K47" s="1">
        <f t="shared" ca="1" si="4"/>
        <v>0.322137635714628</v>
      </c>
      <c r="L47" s="1">
        <f t="shared" ca="1" si="5"/>
        <v>-1.4286972911532461</v>
      </c>
      <c r="W47" s="11"/>
      <c r="X47" s="14"/>
      <c r="Y47" s="14"/>
      <c r="Z47" s="14"/>
      <c r="AA47" s="14"/>
      <c r="AB47" s="11"/>
    </row>
    <row r="48" spans="2:30" x14ac:dyDescent="0.2">
      <c r="B48" s="1">
        <f t="shared" ca="1" si="6"/>
        <v>0.23601826069606044</v>
      </c>
      <c r="C48" s="1">
        <f t="shared" ca="1" si="7"/>
        <v>3.2862574703461318</v>
      </c>
      <c r="D48" s="1">
        <f t="shared" ca="1" si="0"/>
        <v>1.4780018472119543</v>
      </c>
      <c r="E48" s="1">
        <f t="shared" ca="1" si="8"/>
        <v>3.3645384314016531</v>
      </c>
      <c r="G48" s="1">
        <f t="shared" ca="1" si="9"/>
        <v>1.4780018472119543</v>
      </c>
      <c r="H48" s="1">
        <f t="shared" ca="1" si="1"/>
        <v>0.23303393213572854</v>
      </c>
      <c r="I48" s="1">
        <f t="shared" ca="1" si="2"/>
        <v>-0.72889177851677778</v>
      </c>
      <c r="J48" s="1">
        <f t="shared" ca="1" si="3"/>
        <v>0.26531271866615957</v>
      </c>
      <c r="K48" s="1">
        <f t="shared" ca="1" si="4"/>
        <v>0.39069107233034017</v>
      </c>
      <c r="L48" s="1">
        <f t="shared" ca="1" si="5"/>
        <v>-1.3268460782934055</v>
      </c>
      <c r="W48" s="13"/>
      <c r="X48" s="11"/>
      <c r="Y48" s="11"/>
      <c r="Z48" s="11"/>
      <c r="AA48" s="11"/>
      <c r="AB48" s="11"/>
    </row>
    <row r="49" spans="2:28" x14ac:dyDescent="0.2">
      <c r="B49" s="1">
        <f t="shared" ca="1" si="6"/>
        <v>0.25168378457075508</v>
      </c>
      <c r="C49" s="1">
        <f t="shared" ca="1" si="7"/>
        <v>5.5691780848387138</v>
      </c>
      <c r="D49" s="1">
        <f t="shared" ca="1" si="0"/>
        <v>2.2357862205422845</v>
      </c>
      <c r="E49" s="1">
        <f t="shared" ca="1" si="8"/>
        <v>12.357069339452744</v>
      </c>
      <c r="G49" s="1">
        <f t="shared" ca="1" si="9"/>
        <v>2.2357862205422845</v>
      </c>
      <c r="H49" s="1">
        <f t="shared" ca="1" si="1"/>
        <v>0.45758483033932135</v>
      </c>
      <c r="I49" s="1">
        <f t="shared" ca="1" si="2"/>
        <v>-0.10652016045293462</v>
      </c>
      <c r="J49" s="1">
        <f t="shared" ca="1" si="3"/>
        <v>0.6117235750835458</v>
      </c>
      <c r="K49" s="1">
        <f t="shared" ca="1" si="4"/>
        <v>0.80459294273566195</v>
      </c>
      <c r="L49" s="1">
        <f t="shared" ca="1" si="5"/>
        <v>-0.4914747732056427</v>
      </c>
      <c r="W49" s="11"/>
      <c r="X49" s="11"/>
      <c r="Y49" s="11"/>
      <c r="Z49" s="11"/>
      <c r="AA49" s="11"/>
      <c r="AB49" s="11"/>
    </row>
    <row r="50" spans="2:28" x14ac:dyDescent="0.2">
      <c r="B50" s="1">
        <f t="shared" ca="1" si="6"/>
        <v>0.15795811705307305</v>
      </c>
      <c r="C50" s="1">
        <f t="shared" ca="1" si="7"/>
        <v>4.0717095395013434</v>
      </c>
      <c r="D50" s="1">
        <f t="shared" ca="1" si="0"/>
        <v>2.1230857657116622</v>
      </c>
      <c r="E50" s="1">
        <f t="shared" ca="1" si="8"/>
        <v>11.277516461477884</v>
      </c>
      <c r="G50" s="1">
        <f t="shared" ca="1" si="9"/>
        <v>2.1230857657116622</v>
      </c>
      <c r="H50" s="1">
        <f t="shared" ca="1" si="1"/>
        <v>0.4026946107784431</v>
      </c>
      <c r="I50" s="1">
        <f t="shared" ca="1" si="2"/>
        <v>-0.24637853400043941</v>
      </c>
      <c r="J50" s="1">
        <f t="shared" ca="1" si="3"/>
        <v>0.51532675664678218</v>
      </c>
      <c r="K50" s="1">
        <f t="shared" ca="1" si="4"/>
        <v>0.75287058026201015</v>
      </c>
      <c r="L50" s="1">
        <f t="shared" ca="1" si="5"/>
        <v>-0.66295410058926507</v>
      </c>
    </row>
    <row r="51" spans="2:28" x14ac:dyDescent="0.2">
      <c r="B51" s="1">
        <f t="shared" ca="1" si="6"/>
        <v>0.19724463999925565</v>
      </c>
      <c r="C51" s="1">
        <f t="shared" ca="1" si="7"/>
        <v>4.3641111182249208</v>
      </c>
      <c r="D51" s="1">
        <f t="shared" ca="1" si="0"/>
        <v>2.2178838817012707</v>
      </c>
      <c r="E51" s="1">
        <f t="shared" ca="1" si="8"/>
        <v>0.20771485758778888</v>
      </c>
      <c r="G51" s="1">
        <f t="shared" ca="1" si="9"/>
        <v>2.2178838817012707</v>
      </c>
      <c r="H51" s="1">
        <f t="shared" ca="1" si="1"/>
        <v>0.44760479041916168</v>
      </c>
      <c r="I51" s="1">
        <f t="shared" ca="1" si="2"/>
        <v>-0.13171517670012142</v>
      </c>
      <c r="J51" s="1">
        <f t="shared" ca="1" si="3"/>
        <v>0.5934915294961185</v>
      </c>
      <c r="K51" s="1">
        <f t="shared" ca="1" si="4"/>
        <v>0.79655353485315772</v>
      </c>
      <c r="L51" s="1">
        <f t="shared" ca="1" si="5"/>
        <v>-0.52173233715537659</v>
      </c>
    </row>
    <row r="52" spans="2:28" x14ac:dyDescent="0.2">
      <c r="B52" s="1">
        <f t="shared" ca="1" si="6"/>
        <v>0.10270873195071079</v>
      </c>
      <c r="C52" s="1">
        <f t="shared" ca="1" si="7"/>
        <v>2.6479289744442642</v>
      </c>
      <c r="D52" s="1">
        <f t="shared" ca="1" si="0"/>
        <v>2.1646524681788062</v>
      </c>
      <c r="E52" s="1">
        <f t="shared" ca="1" si="8"/>
        <v>1.123241329024953</v>
      </c>
      <c r="G52" s="1">
        <f t="shared" ca="1" si="9"/>
        <v>2.1646524681788062</v>
      </c>
      <c r="H52" s="1">
        <f t="shared" ca="1" si="1"/>
        <v>0.42265469061876249</v>
      </c>
      <c r="I52" s="1">
        <f t="shared" ca="1" si="2"/>
        <v>-0.19510674636432496</v>
      </c>
      <c r="J52" s="1">
        <f t="shared" ca="1" si="3"/>
        <v>0.54931473501107886</v>
      </c>
      <c r="K52" s="1">
        <f t="shared" ca="1" si="4"/>
        <v>0.77225982578814079</v>
      </c>
      <c r="L52" s="1">
        <f t="shared" ca="1" si="5"/>
        <v>-0.59908371392311532</v>
      </c>
    </row>
    <row r="53" spans="2:28" x14ac:dyDescent="0.2">
      <c r="B53" s="1">
        <f t="shared" ca="1" si="6"/>
        <v>0.3149359354227213</v>
      </c>
      <c r="C53" s="1">
        <f t="shared" ca="1" si="7"/>
        <v>3.5914881544301474</v>
      </c>
      <c r="D53" s="1">
        <f t="shared" ca="1" si="0"/>
        <v>3.3238825998396084</v>
      </c>
      <c r="E53" s="1">
        <f t="shared" ca="1" si="8"/>
        <v>59.774364928445074</v>
      </c>
      <c r="G53" s="1">
        <f t="shared" ca="1" si="9"/>
        <v>3.3238825998396084</v>
      </c>
      <c r="H53" s="1">
        <f t="shared" ca="1" si="1"/>
        <v>0.71706586826347296</v>
      </c>
      <c r="I53" s="1">
        <f t="shared" ca="1" si="2"/>
        <v>0.57414709947414444</v>
      </c>
      <c r="J53" s="1">
        <f t="shared" ca="1" si="3"/>
        <v>1.262541158477003</v>
      </c>
      <c r="K53" s="1">
        <f t="shared" ca="1" si="4"/>
        <v>1.2011335574283206</v>
      </c>
      <c r="L53" s="1">
        <f t="shared" ca="1" si="5"/>
        <v>0.2331264824098479</v>
      </c>
    </row>
    <row r="54" spans="2:28" x14ac:dyDescent="0.2">
      <c r="B54" s="1">
        <f t="shared" ca="1" si="6"/>
        <v>0.55845241328584028</v>
      </c>
      <c r="C54" s="1">
        <f t="shared" ca="1" si="7"/>
        <v>5.6404896150705222</v>
      </c>
      <c r="D54" s="1">
        <f t="shared" ca="1" si="0"/>
        <v>1.4262080958610339</v>
      </c>
      <c r="E54" s="1">
        <f t="shared" ca="1" si="8"/>
        <v>0.87169570722195344</v>
      </c>
      <c r="G54" s="1">
        <f t="shared" ca="1" si="9"/>
        <v>1.4262080958610339</v>
      </c>
      <c r="H54" s="1">
        <f t="shared" ca="1" si="1"/>
        <v>0.21806387225548904</v>
      </c>
      <c r="I54" s="1">
        <f t="shared" ca="1" si="2"/>
        <v>-0.77874873018302038</v>
      </c>
      <c r="J54" s="1">
        <f t="shared" ca="1" si="3"/>
        <v>0.24598221984873464</v>
      </c>
      <c r="K54" s="1">
        <f t="shared" ca="1" si="4"/>
        <v>0.35501924112171129</v>
      </c>
      <c r="L54" s="1">
        <f t="shared" ca="1" si="5"/>
        <v>-1.4024960226995493</v>
      </c>
    </row>
    <row r="55" spans="2:28" x14ac:dyDescent="0.2">
      <c r="B55" s="1">
        <f t="shared" ca="1" si="6"/>
        <v>9.1826497201965507E-2</v>
      </c>
      <c r="C55" s="1">
        <f t="shared" ca="1" si="7"/>
        <v>2.4944526441004777</v>
      </c>
      <c r="D55" s="1">
        <f t="shared" ca="1" si="0"/>
        <v>5.7625116380677239</v>
      </c>
      <c r="E55" s="1">
        <f t="shared" ca="1" si="8"/>
        <v>2.5229448415444171</v>
      </c>
      <c r="G55" s="1">
        <f t="shared" ca="1" si="9"/>
        <v>5.7625116380677239</v>
      </c>
      <c r="H55" s="1">
        <f t="shared" ca="1" si="1"/>
        <v>0.95159680638722544</v>
      </c>
      <c r="I55" s="1">
        <f t="shared" ca="1" si="2"/>
        <v>1.6605374163770477</v>
      </c>
      <c r="J55" s="1">
        <f t="shared" ca="1" si="3"/>
        <v>3.0281894837013703</v>
      </c>
      <c r="K55" s="1">
        <f t="shared" ca="1" si="4"/>
        <v>1.7513734279420246</v>
      </c>
      <c r="L55" s="1">
        <f t="shared" ca="1" si="5"/>
        <v>1.1079649107974414</v>
      </c>
    </row>
    <row r="56" spans="2:28" x14ac:dyDescent="0.2">
      <c r="B56" s="1">
        <f t="shared" ca="1" si="6"/>
        <v>3.0696737878348788E-2</v>
      </c>
      <c r="C56" s="1">
        <f t="shared" ca="1" si="7"/>
        <v>4.0072010172708818</v>
      </c>
      <c r="D56" s="1">
        <f t="shared" ca="1" si="0"/>
        <v>5.4989264292718945</v>
      </c>
      <c r="E56" s="1">
        <f t="shared" ca="1" si="8"/>
        <v>0.35800886738040733</v>
      </c>
      <c r="G56" s="1">
        <f t="shared" ca="1" si="9"/>
        <v>5.4989264292718945</v>
      </c>
      <c r="H56" s="1">
        <f t="shared" ca="1" si="1"/>
        <v>0.94161676646706582</v>
      </c>
      <c r="I56" s="1">
        <f t="shared" ca="1" si="2"/>
        <v>1.5684915216655266</v>
      </c>
      <c r="J56" s="1">
        <f t="shared" ca="1" si="3"/>
        <v>2.8407265274069986</v>
      </c>
      <c r="K56" s="1">
        <f t="shared" ca="1" si="4"/>
        <v>1.7045528785076274</v>
      </c>
      <c r="L56" s="1">
        <f t="shared" ca="1" si="5"/>
        <v>1.04405983896639</v>
      </c>
      <c r="S56" s="6" t="s">
        <v>50</v>
      </c>
      <c r="T56" s="1">
        <f ca="1">-INTERCEPT(I9:I208,K9:K208) / SLOPE(I9:I208,K9:K208)</f>
        <v>0.76980352312991662</v>
      </c>
      <c r="U56" s="2">
        <f ca="1">AVERAGE(K9:K208)</f>
        <v>0.76980352312991651</v>
      </c>
    </row>
    <row r="57" spans="2:28" x14ac:dyDescent="0.2">
      <c r="B57" s="1">
        <f t="shared" ca="1" si="6"/>
        <v>0.54305348348332749</v>
      </c>
      <c r="C57" s="1">
        <f t="shared" ca="1" si="7"/>
        <v>5.5314015680307076</v>
      </c>
      <c r="D57" s="1">
        <f t="shared" ca="1" si="0"/>
        <v>0.88325342143793484</v>
      </c>
      <c r="E57" s="1">
        <f t="shared" ca="1" si="8"/>
        <v>0.43726679794122647</v>
      </c>
      <c r="G57" s="1">
        <f t="shared" ca="1" si="9"/>
        <v>0.88325342143793484</v>
      </c>
      <c r="H57" s="1">
        <f t="shared" ca="1" si="1"/>
        <v>9.3313373253493009E-2</v>
      </c>
      <c r="I57" s="1">
        <f t="shared" ca="1" si="2"/>
        <v>-1.3206240594830998</v>
      </c>
      <c r="J57" s="1">
        <f t="shared" ca="1" si="3"/>
        <v>9.795839380858419E-2</v>
      </c>
      <c r="K57" s="1">
        <f t="shared" ca="1" si="4"/>
        <v>-0.12414311905897862</v>
      </c>
      <c r="L57" s="1">
        <f t="shared" ca="1" si="5"/>
        <v>-2.3232124434333254</v>
      </c>
      <c r="S57" s="6" t="s">
        <v>51</v>
      </c>
      <c r="T57" s="1">
        <f ca="1">1/SLOPE(I9:I208,K9:K208)</f>
        <v>0.69378780789950578</v>
      </c>
      <c r="U57" s="2">
        <f ca="1">STDEV(K9:K208)</f>
        <v>0.66950422830869705</v>
      </c>
    </row>
    <row r="58" spans="2:28" x14ac:dyDescent="0.2">
      <c r="B58" s="1">
        <f t="shared" ca="1" si="6"/>
        <v>0.19241554569751243</v>
      </c>
      <c r="C58" s="1">
        <f t="shared" ca="1" si="7"/>
        <v>5.3936029804299945</v>
      </c>
      <c r="D58" s="1">
        <f t="shared" ca="1" si="0"/>
        <v>4.3939240472186176</v>
      </c>
      <c r="E58" s="1">
        <f t="shared" ca="1" si="8"/>
        <v>2.9131204357537772</v>
      </c>
      <c r="G58" s="1">
        <f t="shared" ca="1" si="9"/>
        <v>4.3939240472186176</v>
      </c>
      <c r="H58" s="1">
        <f t="shared" ca="1" si="1"/>
        <v>0.89171656686626743</v>
      </c>
      <c r="I58" s="1">
        <f t="shared" ca="1" si="2"/>
        <v>1.2357086898512506</v>
      </c>
      <c r="J58" s="1">
        <f t="shared" ca="1" si="3"/>
        <v>2.2230031086642956</v>
      </c>
      <c r="K58" s="1">
        <f t="shared" ca="1" si="4"/>
        <v>1.480222688246025</v>
      </c>
      <c r="L58" s="1">
        <f t="shared" ca="1" si="5"/>
        <v>0.79885903339057152</v>
      </c>
    </row>
    <row r="59" spans="2:28" x14ac:dyDescent="0.2">
      <c r="B59" s="1">
        <f t="shared" ca="1" si="6"/>
        <v>0.26933471141146592</v>
      </c>
      <c r="C59" s="1">
        <f t="shared" ca="1" si="7"/>
        <v>4.3111997345377739</v>
      </c>
      <c r="D59" s="1">
        <f t="shared" ca="1" si="0"/>
        <v>3.1515491075349691</v>
      </c>
      <c r="E59" s="1">
        <f t="shared" ca="1" si="8"/>
        <v>1.6145226076409197E-2</v>
      </c>
      <c r="G59" s="1">
        <f t="shared" ca="1" si="9"/>
        <v>3.1515491075349691</v>
      </c>
      <c r="H59" s="1">
        <f t="shared" ca="1" si="1"/>
        <v>0.67215568862275443</v>
      </c>
      <c r="I59" s="1">
        <f t="shared" ca="1" si="2"/>
        <v>0.44587350369822742</v>
      </c>
      <c r="J59" s="1">
        <f t="shared" ca="1" si="3"/>
        <v>1.1152164437201448</v>
      </c>
      <c r="K59" s="1">
        <f t="shared" ca="1" si="4"/>
        <v>1.1478941121231361</v>
      </c>
      <c r="L59" s="1">
        <f t="shared" ca="1" si="5"/>
        <v>0.10904850600162776</v>
      </c>
      <c r="S59" s="7" t="s">
        <v>47</v>
      </c>
    </row>
    <row r="60" spans="2:28" x14ac:dyDescent="0.2">
      <c r="B60" s="1">
        <f t="shared" ca="1" si="6"/>
        <v>0.64040931110989618</v>
      </c>
      <c r="C60" s="1">
        <f t="shared" ca="1" si="7"/>
        <v>4.2006853710101444</v>
      </c>
      <c r="D60" s="1">
        <f t="shared" ca="1" si="0"/>
        <v>0.9625532125388927</v>
      </c>
      <c r="E60" s="1">
        <f t="shared" ca="1" si="8"/>
        <v>1.3525340452917205</v>
      </c>
      <c r="G60" s="1">
        <f t="shared" ca="1" si="9"/>
        <v>0.9625532125388927</v>
      </c>
      <c r="H60" s="1">
        <f t="shared" ca="1" si="1"/>
        <v>0.12325349301397205</v>
      </c>
      <c r="I60" s="1">
        <f t="shared" ca="1" si="2"/>
        <v>-1.1588753792244371</v>
      </c>
      <c r="J60" s="1">
        <f t="shared" ca="1" si="3"/>
        <v>0.13153737401765819</v>
      </c>
      <c r="K60" s="1">
        <f t="shared" ca="1" si="4"/>
        <v>-3.8165928593705059E-2</v>
      </c>
      <c r="L60" s="1">
        <f t="shared" ca="1" si="5"/>
        <v>-2.0284642546831595</v>
      </c>
      <c r="S60" s="1">
        <f ca="1">$U$56+T60*$U$57</f>
        <v>2.7783162080560073</v>
      </c>
      <c r="T60" s="1">
        <v>3</v>
      </c>
    </row>
    <row r="61" spans="2:28" x14ac:dyDescent="0.2">
      <c r="B61" s="1">
        <f t="shared" ca="1" si="6"/>
        <v>0.59674469350421844</v>
      </c>
      <c r="C61" s="1">
        <f t="shared" ca="1" si="7"/>
        <v>4.7488177035784211</v>
      </c>
      <c r="D61" s="1">
        <f t="shared" ca="1" si="0"/>
        <v>3.9504293474455299</v>
      </c>
      <c r="E61" s="1">
        <f t="shared" ca="1" si="8"/>
        <v>5.8120090441427887</v>
      </c>
      <c r="G61" s="1">
        <f t="shared" ca="1" si="9"/>
        <v>3.9504293474455299</v>
      </c>
      <c r="H61" s="1">
        <f t="shared" ca="1" si="1"/>
        <v>0.86177644710578838</v>
      </c>
      <c r="I61" s="1">
        <f t="shared" ca="1" si="2"/>
        <v>1.088335314817922</v>
      </c>
      <c r="J61" s="1">
        <f t="shared" ca="1" si="3"/>
        <v>1.9788829560174166</v>
      </c>
      <c r="K61" s="1">
        <f t="shared" ca="1" si="4"/>
        <v>1.3738242685619269</v>
      </c>
      <c r="L61" s="1">
        <f t="shared" ca="1" si="5"/>
        <v>0.68253252187869773</v>
      </c>
      <c r="S61" s="1">
        <f ca="1">$U$56+T61*$U$57</f>
        <v>-1.2387091617961745</v>
      </c>
      <c r="T61" s="1">
        <v>-3</v>
      </c>
    </row>
    <row r="62" spans="2:28" x14ac:dyDescent="0.2">
      <c r="B62" s="1">
        <f t="shared" ca="1" si="6"/>
        <v>0.48900748687931622</v>
      </c>
      <c r="C62" s="1">
        <f t="shared" ca="1" si="7"/>
        <v>2.2846347726306266</v>
      </c>
      <c r="D62" s="1">
        <f t="shared" ca="1" si="0"/>
        <v>0.68666455863441289</v>
      </c>
      <c r="E62" s="1">
        <f t="shared" ca="1" si="8"/>
        <v>2.0990514129387008</v>
      </c>
      <c r="G62" s="1">
        <f t="shared" ca="1" si="9"/>
        <v>0.68666455863441289</v>
      </c>
      <c r="H62" s="1">
        <f t="shared" ca="1" si="1"/>
        <v>5.3393213572854287E-2</v>
      </c>
      <c r="I62" s="1">
        <f t="shared" ca="1" si="2"/>
        <v>-1.6128070814723279</v>
      </c>
      <c r="J62" s="1">
        <f t="shared" ca="1" si="3"/>
        <v>5.4871492269741237E-2</v>
      </c>
      <c r="K62" s="1">
        <f t="shared" ca="1" si="4"/>
        <v>-0.37590937582121642</v>
      </c>
      <c r="L62" s="1">
        <f t="shared" ca="1" si="5"/>
        <v>-2.9027613318214156</v>
      </c>
    </row>
    <row r="63" spans="2:28" x14ac:dyDescent="0.2">
      <c r="B63" s="1">
        <f t="shared" ca="1" si="6"/>
        <v>0.27469676399524678</v>
      </c>
      <c r="C63" s="1">
        <f t="shared" ca="1" si="7"/>
        <v>3.8352918577938939</v>
      </c>
      <c r="D63" s="1">
        <f t="shared" ca="1" si="0"/>
        <v>4.297473108128802</v>
      </c>
      <c r="E63" s="1">
        <f t="shared" ca="1" si="8"/>
        <v>0.35950885527360943</v>
      </c>
      <c r="G63" s="1">
        <f t="shared" ca="1" si="9"/>
        <v>4.297473108128802</v>
      </c>
      <c r="H63" s="1">
        <f t="shared" ca="1" si="1"/>
        <v>0.88672654690618757</v>
      </c>
      <c r="I63" s="1">
        <f t="shared" ca="1" si="2"/>
        <v>1.2093018348920097</v>
      </c>
      <c r="J63" s="1">
        <f t="shared" ca="1" si="3"/>
        <v>2.1779504447233524</v>
      </c>
      <c r="K63" s="1">
        <f t="shared" ca="1" si="4"/>
        <v>1.458027200693637</v>
      </c>
      <c r="L63" s="1">
        <f t="shared" ca="1" si="5"/>
        <v>0.77838427159965162</v>
      </c>
    </row>
    <row r="64" spans="2:28" x14ac:dyDescent="0.2">
      <c r="B64" s="1">
        <f t="shared" ca="1" si="6"/>
        <v>0.2681721294268849</v>
      </c>
      <c r="C64" s="1">
        <f t="shared" ca="1" si="7"/>
        <v>3.8050146075011515</v>
      </c>
      <c r="D64" s="1">
        <f t="shared" ca="1" si="0"/>
        <v>2.8149337861313621</v>
      </c>
      <c r="E64" s="1">
        <f t="shared" ca="1" si="8"/>
        <v>108.95678752947984</v>
      </c>
      <c r="G64" s="1">
        <f t="shared" ca="1" si="9"/>
        <v>2.8149337861313621</v>
      </c>
      <c r="H64" s="1">
        <f t="shared" ca="1" si="1"/>
        <v>0.60728542914171657</v>
      </c>
      <c r="I64" s="1">
        <f t="shared" ca="1" si="2"/>
        <v>0.27225085458216447</v>
      </c>
      <c r="J64" s="1">
        <f t="shared" ca="1" si="3"/>
        <v>0.93467221378735221</v>
      </c>
      <c r="K64" s="1">
        <f t="shared" ca="1" si="4"/>
        <v>1.0349387395144301</v>
      </c>
      <c r="L64" s="1">
        <f t="shared" ca="1" si="5"/>
        <v>-6.7559384648164494E-2</v>
      </c>
    </row>
    <row r="65" spans="2:12" x14ac:dyDescent="0.2">
      <c r="B65" s="1">
        <f t="shared" ca="1" si="6"/>
        <v>0.29067960252146346</v>
      </c>
      <c r="C65" s="1">
        <f t="shared" ca="1" si="7"/>
        <v>3.4748041196003214</v>
      </c>
      <c r="D65" s="1">
        <f t="shared" ca="1" si="0"/>
        <v>1.0058143474778594</v>
      </c>
      <c r="E65" s="1">
        <f t="shared" ca="1" si="8"/>
        <v>0.16500641072502542</v>
      </c>
      <c r="G65" s="1">
        <f t="shared" ca="1" si="9"/>
        <v>1.0058143474778594</v>
      </c>
      <c r="H65" s="1">
        <f t="shared" ca="1" si="1"/>
        <v>0.15319361277445109</v>
      </c>
      <c r="I65" s="1">
        <f t="shared" ca="1" si="2"/>
        <v>-1.0228321261036526</v>
      </c>
      <c r="J65" s="1">
        <f t="shared" ca="1" si="3"/>
        <v>0.1662831969705291</v>
      </c>
      <c r="K65" s="1">
        <f t="shared" ca="1" si="4"/>
        <v>5.7975093963405734E-3</v>
      </c>
      <c r="L65" s="1">
        <f t="shared" ca="1" si="5"/>
        <v>-1.7940629383540372</v>
      </c>
    </row>
    <row r="66" spans="2:12" x14ac:dyDescent="0.2">
      <c r="B66" s="1">
        <f t="shared" ca="1" si="6"/>
        <v>0.21080612374766758</v>
      </c>
      <c r="C66" s="1">
        <f t="shared" ca="1" si="7"/>
        <v>3.600874712557673</v>
      </c>
      <c r="D66" s="1">
        <f t="shared" ca="1" si="0"/>
        <v>2.4074735214976322</v>
      </c>
      <c r="E66" s="1">
        <f t="shared" ca="1" si="8"/>
        <v>3.2532236946476636</v>
      </c>
      <c r="G66" s="1">
        <f t="shared" ca="1" si="9"/>
        <v>2.4074735214976322</v>
      </c>
      <c r="H66" s="1">
        <f t="shared" ca="1" si="1"/>
        <v>0.53742514970059885</v>
      </c>
      <c r="I66" s="1">
        <f t="shared" ca="1" si="2"/>
        <v>9.3948960933968692E-2</v>
      </c>
      <c r="J66" s="1">
        <f t="shared" ca="1" si="3"/>
        <v>0.77094689663890037</v>
      </c>
      <c r="K66" s="1">
        <f t="shared" ca="1" si="4"/>
        <v>0.87857786629015244</v>
      </c>
      <c r="L66" s="1">
        <f t="shared" ca="1" si="5"/>
        <v>-0.2601357837455987</v>
      </c>
    </row>
    <row r="67" spans="2:12" x14ac:dyDescent="0.2">
      <c r="B67" s="1">
        <f t="shared" ca="1" si="6"/>
        <v>0.88947214296016008</v>
      </c>
      <c r="C67" s="1">
        <f t="shared" ca="1" si="7"/>
        <v>5.4600773549752688</v>
      </c>
      <c r="D67" s="1">
        <f t="shared" ca="1" si="0"/>
        <v>3.4295622566273289</v>
      </c>
      <c r="E67" s="1">
        <f t="shared" ca="1" si="8"/>
        <v>0.24696840186770672</v>
      </c>
      <c r="G67" s="1">
        <f t="shared" ca="1" si="9"/>
        <v>3.4295622566273289</v>
      </c>
      <c r="H67" s="1">
        <f t="shared" ca="1" si="1"/>
        <v>0.75698602794411174</v>
      </c>
      <c r="I67" s="1">
        <f t="shared" ca="1" si="2"/>
        <v>0.69664027541452611</v>
      </c>
      <c r="J67" s="1">
        <f t="shared" ca="1" si="3"/>
        <v>1.4146363391221655</v>
      </c>
      <c r="K67" s="1">
        <f t="shared" ca="1" si="4"/>
        <v>1.2324326310589317</v>
      </c>
      <c r="L67" s="1">
        <f t="shared" ca="1" si="5"/>
        <v>0.34687249391002717</v>
      </c>
    </row>
    <row r="68" spans="2:12" x14ac:dyDescent="0.2">
      <c r="B68" s="1">
        <f t="shared" ca="1" si="6"/>
        <v>0.57483681361300298</v>
      </c>
      <c r="C68" s="1">
        <f t="shared" ca="1" si="7"/>
        <v>3.3201554467578434</v>
      </c>
      <c r="D68" s="1">
        <f t="shared" ca="1" si="0"/>
        <v>1.6515289332253094</v>
      </c>
      <c r="E68" s="1">
        <f t="shared" ca="1" si="8"/>
        <v>0.53954584891336788</v>
      </c>
      <c r="G68" s="1">
        <f t="shared" ca="1" si="9"/>
        <v>1.6515289332253094</v>
      </c>
      <c r="H68" s="1">
        <f t="shared" ca="1" si="1"/>
        <v>0.29291417165668665</v>
      </c>
      <c r="I68" s="1">
        <f t="shared" ca="1" si="2"/>
        <v>-0.54489120823511805</v>
      </c>
      <c r="J68" s="1">
        <f t="shared" ca="1" si="3"/>
        <v>0.34660322251407499</v>
      </c>
      <c r="K68" s="1">
        <f t="shared" ca="1" si="4"/>
        <v>0.50170148505661916</v>
      </c>
      <c r="L68" s="1">
        <f t="shared" ca="1" si="5"/>
        <v>-1.0595746042421939</v>
      </c>
    </row>
    <row r="69" spans="2:12" x14ac:dyDescent="0.2">
      <c r="B69" s="1">
        <f t="shared" ca="1" si="6"/>
        <v>9.6914214021152259E-2</v>
      </c>
      <c r="C69" s="1">
        <f t="shared" ca="1" si="7"/>
        <v>2.9719465426488778</v>
      </c>
      <c r="D69" s="1">
        <f t="shared" ca="1" si="0"/>
        <v>1.7092844048635318</v>
      </c>
      <c r="E69" s="1">
        <f t="shared" ca="1" si="8"/>
        <v>3.3302797559795514</v>
      </c>
      <c r="G69" s="1">
        <f t="shared" ca="1" si="9"/>
        <v>1.7092844048635318</v>
      </c>
      <c r="H69" s="1">
        <f t="shared" ca="1" si="1"/>
        <v>0.32285429141716565</v>
      </c>
      <c r="I69" s="1">
        <f t="shared" ca="1" si="2"/>
        <v>-0.45973202050225354</v>
      </c>
      <c r="J69" s="1">
        <f t="shared" ca="1" si="3"/>
        <v>0.38986880236988636</v>
      </c>
      <c r="K69" s="1">
        <f t="shared" ca="1" si="4"/>
        <v>0.53607480624077031</v>
      </c>
      <c r="L69" s="1">
        <f t="shared" ca="1" si="5"/>
        <v>-0.9419450006348028</v>
      </c>
    </row>
    <row r="70" spans="2:12" x14ac:dyDescent="0.2">
      <c r="B70" s="1">
        <f t="shared" ca="1" si="6"/>
        <v>0.22144797486122911</v>
      </c>
      <c r="C70" s="1">
        <f t="shared" ca="1" si="7"/>
        <v>5.0621740996489963</v>
      </c>
      <c r="D70" s="1">
        <f t="shared" ca="1" si="0"/>
        <v>2.2416595195502613</v>
      </c>
      <c r="E70" s="1">
        <f t="shared" ca="1" si="8"/>
        <v>3.87210152672849</v>
      </c>
      <c r="G70" s="1">
        <f t="shared" ca="1" si="9"/>
        <v>2.2416595195502613</v>
      </c>
      <c r="H70" s="1">
        <f t="shared" ca="1" si="1"/>
        <v>0.47255489021956087</v>
      </c>
      <c r="I70" s="1">
        <f t="shared" ca="1" si="2"/>
        <v>-6.8849042454066312E-2</v>
      </c>
      <c r="J70" s="1">
        <f t="shared" ca="1" si="3"/>
        <v>0.63971047633451783</v>
      </c>
      <c r="K70" s="1">
        <f t="shared" ca="1" si="4"/>
        <v>0.8072164485099943</v>
      </c>
      <c r="L70" s="1">
        <f t="shared" ca="1" si="5"/>
        <v>-0.44673958571076677</v>
      </c>
    </row>
    <row r="71" spans="2:12" x14ac:dyDescent="0.2">
      <c r="B71" s="1">
        <f t="shared" ca="1" si="6"/>
        <v>4.7488845075352643E-2</v>
      </c>
      <c r="C71" s="1">
        <f t="shared" ca="1" si="7"/>
        <v>4.2412884746945734</v>
      </c>
      <c r="D71" s="1">
        <f t="shared" ca="1" si="0"/>
        <v>3.912815024952303</v>
      </c>
      <c r="E71" s="1">
        <f t="shared" ca="1" si="8"/>
        <v>10.241094995066897</v>
      </c>
      <c r="G71" s="1">
        <f t="shared" ca="1" si="9"/>
        <v>3.912815024952303</v>
      </c>
      <c r="H71" s="1">
        <f t="shared" ca="1" si="1"/>
        <v>0.8468063872255488</v>
      </c>
      <c r="I71" s="1">
        <f t="shared" ca="1" si="2"/>
        <v>1.0228321261036524</v>
      </c>
      <c r="J71" s="1">
        <f t="shared" ca="1" si="3"/>
        <v>1.8760527146175576</v>
      </c>
      <c r="K71" s="1">
        <f t="shared" ca="1" si="4"/>
        <v>1.3642570701846009</v>
      </c>
      <c r="L71" s="1">
        <f t="shared" ca="1" si="5"/>
        <v>0.62916994966556006</v>
      </c>
    </row>
    <row r="72" spans="2:12" x14ac:dyDescent="0.2">
      <c r="B72" s="1">
        <f t="shared" ca="1" si="6"/>
        <v>1.4977836805474909E-2</v>
      </c>
      <c r="C72" s="1">
        <f t="shared" ca="1" si="7"/>
        <v>4.6051028749447163</v>
      </c>
      <c r="D72" s="1">
        <f t="shared" ca="1" si="0"/>
        <v>6.3453629845551482</v>
      </c>
      <c r="E72" s="1">
        <f t="shared" ca="1" si="8"/>
        <v>4.2181534106445415</v>
      </c>
      <c r="G72" s="1">
        <f t="shared" ca="1" si="9"/>
        <v>6.3453629845551482</v>
      </c>
      <c r="H72" s="1">
        <f t="shared" ca="1" si="1"/>
        <v>0.97654690618762463</v>
      </c>
      <c r="I72" s="1">
        <f t="shared" ca="1" si="2"/>
        <v>1.9871462915396865</v>
      </c>
      <c r="J72" s="1">
        <f t="shared" ca="1" si="3"/>
        <v>3.7527528604946916</v>
      </c>
      <c r="K72" s="1">
        <f t="shared" ca="1" si="4"/>
        <v>1.8477243074977521</v>
      </c>
      <c r="L72" s="1">
        <f t="shared" ca="1" si="5"/>
        <v>1.3224896667974666</v>
      </c>
    </row>
    <row r="73" spans="2:12" x14ac:dyDescent="0.2">
      <c r="B73" s="1">
        <f t="shared" ca="1" si="6"/>
        <v>0.25756550061852124</v>
      </c>
      <c r="C73" s="1">
        <f t="shared" ca="1" si="7"/>
        <v>3.4929577594900163</v>
      </c>
      <c r="D73" s="1">
        <f t="shared" ref="D73:D136" ca="1" si="10" xml:space="preserve"> $D$5*(-LN(1-RAND()))^(1/$D$7)</f>
        <v>1.4991560352879616</v>
      </c>
      <c r="E73" s="1">
        <f t="shared" ca="1" si="8"/>
        <v>0.57229958943145665</v>
      </c>
      <c r="G73" s="1">
        <f t="shared" ca="1" si="9"/>
        <v>1.4991560352879616</v>
      </c>
      <c r="H73" s="1">
        <f t="shared" ref="H73:H136" ca="1" si="11">(RANK(G73,$G$9:$G$208,1)-0.3)/((COUNT($G$9:$G$208)+0.4))</f>
        <v>0.2380239520958084</v>
      </c>
      <c r="I73" s="1">
        <f t="shared" ref="I73:I136" ca="1" si="12">NORMSINV(H73)</f>
        <v>-0.71267336124007763</v>
      </c>
      <c r="J73" s="1">
        <f t="shared" ref="J73:J136" ca="1" si="13" xml:space="preserve"> -LN(1-H73)</f>
        <v>0.27184015698612302</v>
      </c>
      <c r="K73" s="1">
        <f t="shared" ref="K73:K136" ca="1" si="14">LN(G73)</f>
        <v>0.40490230662375665</v>
      </c>
      <c r="L73" s="1">
        <f t="shared" ref="L73:L136" ca="1" si="15">LN( -LN(1-H73))</f>
        <v>-1.3025410435641152</v>
      </c>
    </row>
    <row r="74" spans="2:12" x14ac:dyDescent="0.2">
      <c r="B74" s="1">
        <f t="shared" ref="B74:B137" ca="1" si="16" xml:space="preserve"> -LN(RAND())/$B$7</f>
        <v>0.132366760647428</v>
      </c>
      <c r="C74" s="1">
        <f t="shared" ref="C74:C137" ca="1" si="17">NORMSINV(RAND())*$C$7+$C$5</f>
        <v>3.7679430641989415</v>
      </c>
      <c r="D74" s="1">
        <f t="shared" ca="1" si="10"/>
        <v>3.2476392438157236</v>
      </c>
      <c r="E74" s="1">
        <f t="shared" ref="E74:E137" ca="1" si="18">EXP(NORMSINV(RAND())*$E$7+$E$5)</f>
        <v>1.4980220521976029</v>
      </c>
      <c r="G74" s="1">
        <f t="shared" ref="G74:G137" ca="1" si="19">OFFSET(B74:E74,0,$G$7,1,1)</f>
        <v>3.2476392438157236</v>
      </c>
      <c r="H74" s="1">
        <f t="shared" ca="1" si="11"/>
        <v>0.69710578842315363</v>
      </c>
      <c r="I74" s="1">
        <f t="shared" ca="1" si="12"/>
        <v>0.51609447991924207</v>
      </c>
      <c r="J74" s="1">
        <f t="shared" ca="1" si="13"/>
        <v>1.194371671145257</v>
      </c>
      <c r="K74" s="1">
        <f t="shared" ca="1" si="14"/>
        <v>1.1779283458768943</v>
      </c>
      <c r="L74" s="1">
        <f t="shared" ca="1" si="15"/>
        <v>0.17762024889831821</v>
      </c>
    </row>
    <row r="75" spans="2:12" x14ac:dyDescent="0.2">
      <c r="B75" s="1">
        <f t="shared" ca="1" si="16"/>
        <v>3.9249369607199901E-2</v>
      </c>
      <c r="C75" s="1">
        <f t="shared" ca="1" si="17"/>
        <v>5.0060905897762797</v>
      </c>
      <c r="D75" s="1">
        <f t="shared" ca="1" si="10"/>
        <v>2.7104100987158231</v>
      </c>
      <c r="E75" s="1">
        <f t="shared" ca="1" si="18"/>
        <v>7.0988552784008672</v>
      </c>
      <c r="G75" s="1">
        <f t="shared" ca="1" si="19"/>
        <v>2.7104100987158231</v>
      </c>
      <c r="H75" s="1">
        <f t="shared" ca="1" si="11"/>
        <v>0.58233532934131738</v>
      </c>
      <c r="I75" s="1">
        <f t="shared" ca="1" si="12"/>
        <v>0.20787145065533047</v>
      </c>
      <c r="J75" s="1">
        <f t="shared" ca="1" si="13"/>
        <v>0.87307639171528018</v>
      </c>
      <c r="K75" s="1">
        <f t="shared" ca="1" si="14"/>
        <v>0.99709995138211005</v>
      </c>
      <c r="L75" s="1">
        <f t="shared" ca="1" si="15"/>
        <v>-0.13573222214235939</v>
      </c>
    </row>
    <row r="76" spans="2:12" x14ac:dyDescent="0.2">
      <c r="B76" s="1">
        <f t="shared" ca="1" si="16"/>
        <v>0.30208478928829496</v>
      </c>
      <c r="C76" s="1">
        <f t="shared" ca="1" si="17"/>
        <v>4.3833915170071602</v>
      </c>
      <c r="D76" s="1">
        <f t="shared" ca="1" si="10"/>
        <v>3.0448021033541783</v>
      </c>
      <c r="E76" s="1">
        <f t="shared" ca="1" si="18"/>
        <v>5.8935002157189533</v>
      </c>
      <c r="G76" s="1">
        <f t="shared" ca="1" si="19"/>
        <v>3.0448021033541783</v>
      </c>
      <c r="H76" s="1">
        <f t="shared" ca="1" si="11"/>
        <v>0.6521956087824351</v>
      </c>
      <c r="I76" s="1">
        <f t="shared" ca="1" si="12"/>
        <v>0.39125496660919462</v>
      </c>
      <c r="J76" s="1">
        <f t="shared" ca="1" si="13"/>
        <v>1.0561150514442315</v>
      </c>
      <c r="K76" s="1">
        <f t="shared" ca="1" si="14"/>
        <v>1.113435908361591</v>
      </c>
      <c r="L76" s="1">
        <f t="shared" ca="1" si="15"/>
        <v>5.4597129580704118E-2</v>
      </c>
    </row>
    <row r="77" spans="2:12" x14ac:dyDescent="0.2">
      <c r="B77" s="1">
        <f t="shared" ca="1" si="16"/>
        <v>0.55203260009277455</v>
      </c>
      <c r="C77" s="1">
        <f t="shared" ca="1" si="17"/>
        <v>4.0685060515073479</v>
      </c>
      <c r="D77" s="1">
        <f t="shared" ca="1" si="10"/>
        <v>0.30191549159613018</v>
      </c>
      <c r="E77" s="1">
        <f t="shared" ca="1" si="18"/>
        <v>81.373308689614944</v>
      </c>
      <c r="G77" s="1">
        <f t="shared" ca="1" si="19"/>
        <v>0.30191549159613018</v>
      </c>
      <c r="H77" s="1">
        <f t="shared" ca="1" si="11"/>
        <v>1.8463073852295408E-2</v>
      </c>
      <c r="I77" s="1">
        <f t="shared" ca="1" si="12"/>
        <v>-2.0865796576126225</v>
      </c>
      <c r="J77" s="1">
        <f t="shared" ca="1" si="13"/>
        <v>1.8635643815696334E-2</v>
      </c>
      <c r="K77" s="1">
        <f t="shared" ca="1" si="14"/>
        <v>-1.1976081299186367</v>
      </c>
      <c r="L77" s="1">
        <f t="shared" ca="1" si="15"/>
        <v>-3.9826791979116569</v>
      </c>
    </row>
    <row r="78" spans="2:12" x14ac:dyDescent="0.2">
      <c r="B78" s="1">
        <f t="shared" ca="1" si="16"/>
        <v>0.28582579624276488</v>
      </c>
      <c r="C78" s="1">
        <f t="shared" ca="1" si="17"/>
        <v>4.1733965896164866</v>
      </c>
      <c r="D78" s="1">
        <f t="shared" ca="1" si="10"/>
        <v>2.9638238916674506</v>
      </c>
      <c r="E78" s="1">
        <f t="shared" ca="1" si="18"/>
        <v>32.890183052943264</v>
      </c>
      <c r="G78" s="1">
        <f t="shared" ca="1" si="19"/>
        <v>2.9638238916674506</v>
      </c>
      <c r="H78" s="1">
        <f t="shared" ca="1" si="11"/>
        <v>0.6272455089820359</v>
      </c>
      <c r="I78" s="1">
        <f t="shared" ca="1" si="12"/>
        <v>0.32456676785852062</v>
      </c>
      <c r="J78" s="1">
        <f t="shared" ca="1" si="13"/>
        <v>0.98683527707193808</v>
      </c>
      <c r="K78" s="1">
        <f t="shared" ca="1" si="14"/>
        <v>1.0864802899019368</v>
      </c>
      <c r="L78" s="1">
        <f t="shared" ca="1" si="15"/>
        <v>-1.3252146007728062E-2</v>
      </c>
    </row>
    <row r="79" spans="2:12" x14ac:dyDescent="0.2">
      <c r="B79" s="1">
        <f t="shared" ca="1" si="16"/>
        <v>4.246603503753602E-3</v>
      </c>
      <c r="C79" s="1">
        <f t="shared" ca="1" si="17"/>
        <v>4.0556345689440549</v>
      </c>
      <c r="D79" s="1">
        <f t="shared" ca="1" si="10"/>
        <v>3.2885229635821718</v>
      </c>
      <c r="E79" s="1">
        <f t="shared" ca="1" si="18"/>
        <v>0.2212412099235912</v>
      </c>
      <c r="G79" s="1">
        <f t="shared" ca="1" si="19"/>
        <v>3.2885229635821718</v>
      </c>
      <c r="H79" s="1">
        <f t="shared" ca="1" si="11"/>
        <v>0.7120758483033931</v>
      </c>
      <c r="I79" s="1">
        <f t="shared" ca="1" si="12"/>
        <v>0.55945929566790242</v>
      </c>
      <c r="J79" s="1">
        <f t="shared" ca="1" si="13"/>
        <v>1.2450581956966555</v>
      </c>
      <c r="K79" s="1">
        <f t="shared" ca="1" si="14"/>
        <v>1.1904385167308347</v>
      </c>
      <c r="L79" s="1">
        <f t="shared" ca="1" si="15"/>
        <v>0.21918227235567636</v>
      </c>
    </row>
    <row r="80" spans="2:12" x14ac:dyDescent="0.2">
      <c r="B80" s="1">
        <f t="shared" ca="1" si="16"/>
        <v>0.24046514490766571</v>
      </c>
      <c r="C80" s="1">
        <f t="shared" ca="1" si="17"/>
        <v>4.3616898771178017</v>
      </c>
      <c r="D80" s="1">
        <f t="shared" ca="1" si="10"/>
        <v>0.53887344221103683</v>
      </c>
      <c r="E80" s="1">
        <f t="shared" ca="1" si="18"/>
        <v>5.463045840028502</v>
      </c>
      <c r="G80" s="1">
        <f t="shared" ca="1" si="19"/>
        <v>0.53887344221103683</v>
      </c>
      <c r="H80" s="1">
        <f t="shared" ca="1" si="11"/>
        <v>3.8423153692614773E-2</v>
      </c>
      <c r="I80" s="1">
        <f t="shared" ca="1" si="12"/>
        <v>-1.7692851078409655</v>
      </c>
      <c r="J80" s="1">
        <f t="shared" ca="1" si="13"/>
        <v>3.9180793790388989E-2</v>
      </c>
      <c r="K80" s="1">
        <f t="shared" ca="1" si="14"/>
        <v>-0.61827453673592825</v>
      </c>
      <c r="L80" s="1">
        <f t="shared" ca="1" si="15"/>
        <v>-3.2395686065793727</v>
      </c>
    </row>
    <row r="81" spans="2:12" x14ac:dyDescent="0.2">
      <c r="B81" s="1">
        <f t="shared" ca="1" si="16"/>
        <v>0.66260009945314591</v>
      </c>
      <c r="C81" s="1">
        <f t="shared" ca="1" si="17"/>
        <v>3.3730331971935041</v>
      </c>
      <c r="D81" s="1">
        <f t="shared" ca="1" si="10"/>
        <v>1.6374311840652838</v>
      </c>
      <c r="E81" s="1">
        <f t="shared" ca="1" si="18"/>
        <v>22.45318346332515</v>
      </c>
      <c r="G81" s="1">
        <f t="shared" ca="1" si="19"/>
        <v>1.6374311840652838</v>
      </c>
      <c r="H81" s="1">
        <f t="shared" ca="1" si="11"/>
        <v>0.28293413173652693</v>
      </c>
      <c r="I81" s="1">
        <f t="shared" ca="1" si="12"/>
        <v>-0.57414709947414488</v>
      </c>
      <c r="J81" s="1">
        <f t="shared" ca="1" si="13"/>
        <v>0.33258757612573048</v>
      </c>
      <c r="K81" s="1">
        <f t="shared" ca="1" si="14"/>
        <v>0.49312866264589494</v>
      </c>
      <c r="L81" s="1">
        <f t="shared" ca="1" si="15"/>
        <v>-1.1008520667221515</v>
      </c>
    </row>
    <row r="82" spans="2:12" x14ac:dyDescent="0.2">
      <c r="B82" s="1">
        <f t="shared" ca="1" si="16"/>
        <v>6.4829746025846638E-2</v>
      </c>
      <c r="C82" s="1">
        <f t="shared" ca="1" si="17"/>
        <v>3.3078370782726481</v>
      </c>
      <c r="D82" s="1">
        <f t="shared" ca="1" si="10"/>
        <v>1.1543763037051598</v>
      </c>
      <c r="E82" s="1">
        <f t="shared" ca="1" si="18"/>
        <v>30.969758772061766</v>
      </c>
      <c r="G82" s="1">
        <f t="shared" ca="1" si="19"/>
        <v>1.1543763037051598</v>
      </c>
      <c r="H82" s="1">
        <f t="shared" ca="1" si="11"/>
        <v>0.17814371257485032</v>
      </c>
      <c r="I82" s="1">
        <f t="shared" ca="1" si="12"/>
        <v>-0.92246241734752521</v>
      </c>
      <c r="J82" s="1">
        <f t="shared" ca="1" si="13"/>
        <v>0.19618973202711509</v>
      </c>
      <c r="K82" s="1">
        <f t="shared" ca="1" si="14"/>
        <v>0.14356020133091132</v>
      </c>
      <c r="L82" s="1">
        <f t="shared" ca="1" si="15"/>
        <v>-1.6286730674348571</v>
      </c>
    </row>
    <row r="83" spans="2:12" x14ac:dyDescent="0.2">
      <c r="B83" s="1">
        <f t="shared" ca="1" si="16"/>
        <v>0.2482040292138977</v>
      </c>
      <c r="C83" s="1">
        <f t="shared" ca="1" si="17"/>
        <v>3.5042311643190298</v>
      </c>
      <c r="D83" s="1">
        <f t="shared" ca="1" si="10"/>
        <v>1.6962328189536384</v>
      </c>
      <c r="E83" s="1">
        <f t="shared" ca="1" si="18"/>
        <v>41.214169592232146</v>
      </c>
      <c r="G83" s="1">
        <f t="shared" ca="1" si="19"/>
        <v>1.6962328189536384</v>
      </c>
      <c r="H83" s="1">
        <f t="shared" ca="1" si="11"/>
        <v>0.31287425149700598</v>
      </c>
      <c r="I83" s="1">
        <f t="shared" ca="1" si="12"/>
        <v>-0.48771954888450458</v>
      </c>
      <c r="J83" s="1">
        <f t="shared" ca="1" si="13"/>
        <v>0.37523796347610056</v>
      </c>
      <c r="K83" s="1">
        <f t="shared" ca="1" si="14"/>
        <v>0.52840980327475362</v>
      </c>
      <c r="L83" s="1">
        <f t="shared" ca="1" si="15"/>
        <v>-0.98019488499606855</v>
      </c>
    </row>
    <row r="84" spans="2:12" x14ac:dyDescent="0.2">
      <c r="B84" s="1">
        <f t="shared" ca="1" si="16"/>
        <v>0.98068524898237819</v>
      </c>
      <c r="C84" s="1">
        <f t="shared" ca="1" si="17"/>
        <v>3.6425633671558821</v>
      </c>
      <c r="D84" s="1">
        <f t="shared" ca="1" si="10"/>
        <v>3.5040937224547193</v>
      </c>
      <c r="E84" s="1">
        <f t="shared" ca="1" si="18"/>
        <v>0.18978698668125943</v>
      </c>
      <c r="G84" s="1">
        <f t="shared" ca="1" si="19"/>
        <v>3.5040937224547193</v>
      </c>
      <c r="H84" s="1">
        <f t="shared" ca="1" si="11"/>
        <v>0.76696606786427135</v>
      </c>
      <c r="I84" s="1">
        <f t="shared" ca="1" si="12"/>
        <v>0.72889177851677733</v>
      </c>
      <c r="J84" s="1">
        <f t="shared" ca="1" si="13"/>
        <v>1.4565712045358576</v>
      </c>
      <c r="K84" s="1">
        <f t="shared" ca="1" si="14"/>
        <v>1.2539319199923331</v>
      </c>
      <c r="L84" s="1">
        <f t="shared" ca="1" si="15"/>
        <v>0.37608518364832455</v>
      </c>
    </row>
    <row r="85" spans="2:12" x14ac:dyDescent="0.2">
      <c r="B85" s="1">
        <f t="shared" ca="1" si="16"/>
        <v>1.0634250081154255</v>
      </c>
      <c r="C85" s="1">
        <f t="shared" ca="1" si="17"/>
        <v>4.0587022617179871</v>
      </c>
      <c r="D85" s="1">
        <f t="shared" ca="1" si="10"/>
        <v>1.3726252641666259</v>
      </c>
      <c r="E85" s="1">
        <f t="shared" ca="1" si="18"/>
        <v>2.9264019075247609</v>
      </c>
      <c r="G85" s="1">
        <f t="shared" ca="1" si="19"/>
        <v>1.3726252641666259</v>
      </c>
      <c r="H85" s="1">
        <f t="shared" ca="1" si="11"/>
        <v>0.20808383233532934</v>
      </c>
      <c r="I85" s="1">
        <f t="shared" ca="1" si="12"/>
        <v>-0.81308789770500423</v>
      </c>
      <c r="J85" s="1">
        <f t="shared" ca="1" si="13"/>
        <v>0.23329974167834636</v>
      </c>
      <c r="K85" s="1">
        <f t="shared" ca="1" si="14"/>
        <v>0.31672515738932405</v>
      </c>
      <c r="L85" s="1">
        <f t="shared" ca="1" si="15"/>
        <v>-1.4554312072063458</v>
      </c>
    </row>
    <row r="86" spans="2:12" x14ac:dyDescent="0.2">
      <c r="B86" s="1">
        <f t="shared" ca="1" si="16"/>
        <v>2.1813717779914532E-2</v>
      </c>
      <c r="C86" s="1">
        <f t="shared" ca="1" si="17"/>
        <v>3.4533758100663339</v>
      </c>
      <c r="D86" s="1">
        <f t="shared" ca="1" si="10"/>
        <v>1.7540030460229135</v>
      </c>
      <c r="E86" s="1">
        <f t="shared" ca="1" si="18"/>
        <v>0.77178824632643261</v>
      </c>
      <c r="G86" s="1">
        <f t="shared" ca="1" si="19"/>
        <v>1.7540030460229135</v>
      </c>
      <c r="H86" s="1">
        <f t="shared" ca="1" si="11"/>
        <v>0.32784431137724551</v>
      </c>
      <c r="I86" s="1">
        <f t="shared" ca="1" si="12"/>
        <v>-0.44587350369822754</v>
      </c>
      <c r="J86" s="1">
        <f t="shared" ca="1" si="13"/>
        <v>0.39726528579439152</v>
      </c>
      <c r="K86" s="1">
        <f t="shared" ca="1" si="14"/>
        <v>0.5619006305635994</v>
      </c>
      <c r="L86" s="1">
        <f t="shared" ca="1" si="15"/>
        <v>-0.92315099527630529</v>
      </c>
    </row>
    <row r="87" spans="2:12" x14ac:dyDescent="0.2">
      <c r="B87" s="1">
        <f t="shared" ca="1" si="16"/>
        <v>2.0305181972407445E-2</v>
      </c>
      <c r="C87" s="1">
        <f t="shared" ca="1" si="17"/>
        <v>3.8700316331281015</v>
      </c>
      <c r="D87" s="1">
        <f t="shared" ca="1" si="10"/>
        <v>3.6579590877693438</v>
      </c>
      <c r="E87" s="1">
        <f t="shared" ca="1" si="18"/>
        <v>4.7055227801364774</v>
      </c>
      <c r="G87" s="1">
        <f t="shared" ca="1" si="19"/>
        <v>3.6579590877693438</v>
      </c>
      <c r="H87" s="1">
        <f t="shared" ca="1" si="11"/>
        <v>0.79690618762475041</v>
      </c>
      <c r="I87" s="1">
        <f t="shared" ca="1" si="12"/>
        <v>0.83062125279066967</v>
      </c>
      <c r="J87" s="1">
        <f t="shared" ca="1" si="13"/>
        <v>1.5940872767621599</v>
      </c>
      <c r="K87" s="1">
        <f t="shared" ca="1" si="14"/>
        <v>1.2969053655893832</v>
      </c>
      <c r="L87" s="1">
        <f t="shared" ca="1" si="15"/>
        <v>0.46630133217034553</v>
      </c>
    </row>
    <row r="88" spans="2:12" x14ac:dyDescent="0.2">
      <c r="B88" s="1">
        <f t="shared" ca="1" si="16"/>
        <v>0.42401896605335554</v>
      </c>
      <c r="C88" s="1">
        <f t="shared" ca="1" si="17"/>
        <v>3.3535554385724948</v>
      </c>
      <c r="D88" s="1">
        <f t="shared" ca="1" si="10"/>
        <v>3.7456927736936008</v>
      </c>
      <c r="E88" s="1">
        <f t="shared" ca="1" si="18"/>
        <v>4.5946916311409591</v>
      </c>
      <c r="G88" s="1">
        <f t="shared" ca="1" si="19"/>
        <v>3.7456927736936008</v>
      </c>
      <c r="H88" s="1">
        <f t="shared" ca="1" si="11"/>
        <v>0.81686626746506974</v>
      </c>
      <c r="I88" s="1">
        <f t="shared" ca="1" si="12"/>
        <v>0.903487037015824</v>
      </c>
      <c r="J88" s="1">
        <f t="shared" ca="1" si="13"/>
        <v>1.6975386141501845</v>
      </c>
      <c r="K88" s="1">
        <f t="shared" ca="1" si="14"/>
        <v>1.3206065861613538</v>
      </c>
      <c r="L88" s="1">
        <f t="shared" ca="1" si="15"/>
        <v>0.52917932785041977</v>
      </c>
    </row>
    <row r="89" spans="2:12" x14ac:dyDescent="0.2">
      <c r="B89" s="1">
        <f t="shared" ca="1" si="16"/>
        <v>4.9779729222128526E-2</v>
      </c>
      <c r="C89" s="1">
        <f t="shared" ca="1" si="17"/>
        <v>3.4142372268909362</v>
      </c>
      <c r="D89" s="1">
        <f t="shared" ca="1" si="10"/>
        <v>2.692068876862038</v>
      </c>
      <c r="E89" s="1">
        <f t="shared" ca="1" si="18"/>
        <v>0.69350523756258353</v>
      </c>
      <c r="G89" s="1">
        <f t="shared" ca="1" si="19"/>
        <v>2.692068876862038</v>
      </c>
      <c r="H89" s="1">
        <f t="shared" ca="1" si="11"/>
        <v>0.57734530938123751</v>
      </c>
      <c r="I89" s="1">
        <f t="shared" ca="1" si="12"/>
        <v>0.19510674636432496</v>
      </c>
      <c r="J89" s="1">
        <f t="shared" ca="1" si="13"/>
        <v>0.861199767552701</v>
      </c>
      <c r="K89" s="1">
        <f t="shared" ca="1" si="14"/>
        <v>0.99030999721372936</v>
      </c>
      <c r="L89" s="1">
        <f t="shared" ca="1" si="15"/>
        <v>-0.14942878340290258</v>
      </c>
    </row>
    <row r="90" spans="2:12" x14ac:dyDescent="0.2">
      <c r="B90" s="1">
        <f t="shared" ca="1" si="16"/>
        <v>0.77498156579821054</v>
      </c>
      <c r="C90" s="1">
        <f t="shared" ca="1" si="17"/>
        <v>4.2873322164283723</v>
      </c>
      <c r="D90" s="1">
        <f t="shared" ca="1" si="10"/>
        <v>1.7849983834389018</v>
      </c>
      <c r="E90" s="1">
        <f t="shared" ca="1" si="18"/>
        <v>24.646604757457332</v>
      </c>
      <c r="G90" s="1">
        <f t="shared" ca="1" si="19"/>
        <v>1.7849983834389018</v>
      </c>
      <c r="H90" s="1">
        <f t="shared" ca="1" si="11"/>
        <v>0.33782435129740518</v>
      </c>
      <c r="I90" s="1">
        <f t="shared" ca="1" si="12"/>
        <v>-0.41840818585089429</v>
      </c>
      <c r="J90" s="1">
        <f t="shared" ca="1" si="13"/>
        <v>0.41222442787254787</v>
      </c>
      <c r="K90" s="1">
        <f t="shared" ca="1" si="14"/>
        <v>0.57941750959472271</v>
      </c>
      <c r="L90" s="1">
        <f t="shared" ca="1" si="15"/>
        <v>-0.88618735009697702</v>
      </c>
    </row>
    <row r="91" spans="2:12" x14ac:dyDescent="0.2">
      <c r="B91" s="1">
        <f t="shared" ca="1" si="16"/>
        <v>2.7507800508454274E-2</v>
      </c>
      <c r="C91" s="1">
        <f t="shared" ca="1" si="17"/>
        <v>3.4263985970590332</v>
      </c>
      <c r="D91" s="1">
        <f t="shared" ca="1" si="10"/>
        <v>3.2737008970159427</v>
      </c>
      <c r="E91" s="1">
        <f t="shared" ca="1" si="18"/>
        <v>1.2479900119997727</v>
      </c>
      <c r="G91" s="1">
        <f t="shared" ca="1" si="19"/>
        <v>3.2737008970159427</v>
      </c>
      <c r="H91" s="1">
        <f t="shared" ca="1" si="11"/>
        <v>0.70708582834331335</v>
      </c>
      <c r="I91" s="1">
        <f t="shared" ca="1" si="12"/>
        <v>0.54489120823511805</v>
      </c>
      <c r="J91" s="1">
        <f t="shared" ca="1" si="13"/>
        <v>1.2278756423766588</v>
      </c>
      <c r="K91" s="1">
        <f t="shared" ca="1" si="14"/>
        <v>1.1859211177249136</v>
      </c>
      <c r="L91" s="1">
        <f t="shared" ca="1" si="15"/>
        <v>0.20528555617404148</v>
      </c>
    </row>
    <row r="92" spans="2:12" x14ac:dyDescent="0.2">
      <c r="B92" s="1">
        <f t="shared" ca="1" si="16"/>
        <v>0.31125059645104086</v>
      </c>
      <c r="C92" s="1">
        <f t="shared" ca="1" si="17"/>
        <v>4.0884385111645152</v>
      </c>
      <c r="D92" s="1">
        <f t="shared" ca="1" si="10"/>
        <v>1.1212395770691472</v>
      </c>
      <c r="E92" s="1">
        <f t="shared" ca="1" si="18"/>
        <v>1.7284862785122566</v>
      </c>
      <c r="G92" s="1">
        <f t="shared" ca="1" si="19"/>
        <v>1.1212395770691472</v>
      </c>
      <c r="H92" s="1">
        <f t="shared" ca="1" si="11"/>
        <v>0.16317365269461079</v>
      </c>
      <c r="I92" s="1">
        <f t="shared" ca="1" si="12"/>
        <v>-0.98149782715935407</v>
      </c>
      <c r="J92" s="1">
        <f t="shared" ca="1" si="13"/>
        <v>0.17813870038154661</v>
      </c>
      <c r="K92" s="1">
        <f t="shared" ca="1" si="14"/>
        <v>0.1144348385341929</v>
      </c>
      <c r="L92" s="1">
        <f t="shared" ca="1" si="15"/>
        <v>-1.7251928164942669</v>
      </c>
    </row>
    <row r="93" spans="2:12" x14ac:dyDescent="0.2">
      <c r="B93" s="1">
        <f t="shared" ca="1" si="16"/>
        <v>0.18317835738322577</v>
      </c>
      <c r="C93" s="1">
        <f t="shared" ca="1" si="17"/>
        <v>3.4323010890954393</v>
      </c>
      <c r="D93" s="1">
        <f t="shared" ca="1" si="10"/>
        <v>3.5240749607953648</v>
      </c>
      <c r="E93" s="1">
        <f t="shared" ca="1" si="18"/>
        <v>2.7884820987016541</v>
      </c>
      <c r="G93" s="1">
        <f t="shared" ca="1" si="19"/>
        <v>3.5240749607953648</v>
      </c>
      <c r="H93" s="1">
        <f t="shared" ca="1" si="11"/>
        <v>0.77694610778443107</v>
      </c>
      <c r="I93" s="1">
        <f t="shared" ca="1" si="12"/>
        <v>0.76191994645949412</v>
      </c>
      <c r="J93" s="1">
        <f t="shared" ca="1" si="13"/>
        <v>1.5003418675911864</v>
      </c>
      <c r="K93" s="1">
        <f t="shared" ca="1" si="14"/>
        <v>1.2596179793560305</v>
      </c>
      <c r="L93" s="1">
        <f t="shared" ca="1" si="15"/>
        <v>0.40569299386768976</v>
      </c>
    </row>
    <row r="94" spans="2:12" x14ac:dyDescent="0.2">
      <c r="B94" s="1">
        <f t="shared" ca="1" si="16"/>
        <v>1.8985420175793397E-3</v>
      </c>
      <c r="C94" s="1">
        <f t="shared" ca="1" si="17"/>
        <v>4.7913970016549703</v>
      </c>
      <c r="D94" s="1">
        <f t="shared" ca="1" si="10"/>
        <v>7.1303937180714296</v>
      </c>
      <c r="E94" s="1">
        <f t="shared" ca="1" si="18"/>
        <v>19.720617443079902</v>
      </c>
      <c r="G94" s="1">
        <f t="shared" ca="1" si="19"/>
        <v>7.1303937180714296</v>
      </c>
      <c r="H94" s="1">
        <f t="shared" ca="1" si="11"/>
        <v>0.99650698602794407</v>
      </c>
      <c r="I94" s="1">
        <f t="shared" ca="1" si="12"/>
        <v>2.6975095569769167</v>
      </c>
      <c r="J94" s="1">
        <f t="shared" ca="1" si="13"/>
        <v>5.6569903131494312</v>
      </c>
      <c r="K94" s="1">
        <f t="shared" ca="1" si="14"/>
        <v>1.9643664528275073</v>
      </c>
      <c r="L94" s="1">
        <f t="shared" ca="1" si="15"/>
        <v>1.7328920039942408</v>
      </c>
    </row>
    <row r="95" spans="2:12" x14ac:dyDescent="0.2">
      <c r="B95" s="1">
        <f t="shared" ca="1" si="16"/>
        <v>0.15905855206030825</v>
      </c>
      <c r="C95" s="1">
        <f t="shared" ca="1" si="17"/>
        <v>4.0856838893040912</v>
      </c>
      <c r="D95" s="1">
        <f t="shared" ca="1" si="10"/>
        <v>3.8803812692989101</v>
      </c>
      <c r="E95" s="1">
        <f t="shared" ca="1" si="18"/>
        <v>2.5428025871345641</v>
      </c>
      <c r="G95" s="1">
        <f t="shared" ca="1" si="19"/>
        <v>3.8803812692989101</v>
      </c>
      <c r="H95" s="1">
        <f t="shared" ca="1" si="11"/>
        <v>0.84181636726546893</v>
      </c>
      <c r="I95" s="1">
        <f t="shared" ca="1" si="12"/>
        <v>1.0019509868815022</v>
      </c>
      <c r="J95" s="1">
        <f t="shared" ca="1" si="13"/>
        <v>1.8439986883274739</v>
      </c>
      <c r="K95" s="1">
        <f t="shared" ca="1" si="14"/>
        <v>1.3559334140906896</v>
      </c>
      <c r="L95" s="1">
        <f t="shared" ca="1" si="15"/>
        <v>0.61193641381499175</v>
      </c>
    </row>
    <row r="96" spans="2:12" x14ac:dyDescent="0.2">
      <c r="B96" s="1">
        <f t="shared" ca="1" si="16"/>
        <v>0.16379488900800646</v>
      </c>
      <c r="C96" s="1">
        <f t="shared" ca="1" si="17"/>
        <v>3.4212423718907652</v>
      </c>
      <c r="D96" s="1">
        <f t="shared" ca="1" si="10"/>
        <v>3.1758191539381921</v>
      </c>
      <c r="E96" s="1">
        <f t="shared" ca="1" si="18"/>
        <v>7.4713982961886867</v>
      </c>
      <c r="G96" s="1">
        <f t="shared" ca="1" si="19"/>
        <v>3.1758191539381921</v>
      </c>
      <c r="H96" s="1">
        <f t="shared" ca="1" si="11"/>
        <v>0.67714570858283429</v>
      </c>
      <c r="I96" s="1">
        <f t="shared" ca="1" si="12"/>
        <v>0.45973202050225337</v>
      </c>
      <c r="J96" s="1">
        <f t="shared" ca="1" si="13"/>
        <v>1.1305541677038546</v>
      </c>
      <c r="K96" s="1">
        <f t="shared" ca="1" si="14"/>
        <v>1.1555656003084338</v>
      </c>
      <c r="L96" s="1">
        <f t="shared" ca="1" si="15"/>
        <v>0.12270792640787175</v>
      </c>
    </row>
    <row r="97" spans="2:12" x14ac:dyDescent="0.2">
      <c r="B97" s="1">
        <f t="shared" ca="1" si="16"/>
        <v>5.5543984682004686E-2</v>
      </c>
      <c r="C97" s="1">
        <f t="shared" ca="1" si="17"/>
        <v>4.733910728579926</v>
      </c>
      <c r="D97" s="1">
        <f t="shared" ca="1" si="10"/>
        <v>2.6618204316565883</v>
      </c>
      <c r="E97" s="1">
        <f t="shared" ca="1" si="18"/>
        <v>1.0863930881785457</v>
      </c>
      <c r="G97" s="1">
        <f t="shared" ca="1" si="19"/>
        <v>2.6618204316565883</v>
      </c>
      <c r="H97" s="1">
        <f t="shared" ca="1" si="11"/>
        <v>0.55738522954091818</v>
      </c>
      <c r="I97" s="1">
        <f t="shared" ca="1" si="12"/>
        <v>0.14434310613471857</v>
      </c>
      <c r="J97" s="1">
        <f t="shared" ca="1" si="13"/>
        <v>0.81505547989517602</v>
      </c>
      <c r="K97" s="1">
        <f t="shared" ca="1" si="14"/>
        <v>0.97901026152056037</v>
      </c>
      <c r="L97" s="1">
        <f t="shared" ca="1" si="15"/>
        <v>-0.20449909456715576</v>
      </c>
    </row>
    <row r="98" spans="2:12" x14ac:dyDescent="0.2">
      <c r="B98" s="1">
        <f t="shared" ca="1" si="16"/>
        <v>0.11600672973916355</v>
      </c>
      <c r="C98" s="1">
        <f t="shared" ca="1" si="17"/>
        <v>4.3827402808107152</v>
      </c>
      <c r="D98" s="1">
        <f t="shared" ca="1" si="10"/>
        <v>4.7115866036081977</v>
      </c>
      <c r="E98" s="1">
        <f t="shared" ca="1" si="18"/>
        <v>3.6143551689287392</v>
      </c>
      <c r="G98" s="1">
        <f t="shared" ca="1" si="19"/>
        <v>4.7115866036081977</v>
      </c>
      <c r="H98" s="1">
        <f t="shared" ca="1" si="11"/>
        <v>0.90668662674650691</v>
      </c>
      <c r="I98" s="1">
        <f t="shared" ca="1" si="12"/>
        <v>1.3206240594830998</v>
      </c>
      <c r="J98" s="1">
        <f t="shared" ca="1" si="13"/>
        <v>2.3717918453501681</v>
      </c>
      <c r="K98" s="1">
        <f t="shared" ca="1" si="14"/>
        <v>1.5500247098197759</v>
      </c>
      <c r="L98" s="1">
        <f t="shared" ca="1" si="15"/>
        <v>0.86364572237339521</v>
      </c>
    </row>
    <row r="99" spans="2:12" x14ac:dyDescent="0.2">
      <c r="B99" s="1">
        <f t="shared" ca="1" si="16"/>
        <v>0.28866113774899965</v>
      </c>
      <c r="C99" s="1">
        <f t="shared" ca="1" si="17"/>
        <v>4.7949418395799812</v>
      </c>
      <c r="D99" s="1">
        <f t="shared" ca="1" si="10"/>
        <v>2.1404549807547459</v>
      </c>
      <c r="E99" s="1">
        <f t="shared" ca="1" si="18"/>
        <v>1.722117381467769</v>
      </c>
      <c r="G99" s="1">
        <f t="shared" ca="1" si="19"/>
        <v>2.1404549807547459</v>
      </c>
      <c r="H99" s="1">
        <f t="shared" ca="1" si="11"/>
        <v>0.41766467065868262</v>
      </c>
      <c r="I99" s="1">
        <f t="shared" ca="1" si="12"/>
        <v>-0.20787145065533047</v>
      </c>
      <c r="J99" s="1">
        <f t="shared" ca="1" si="13"/>
        <v>0.54070882991819946</v>
      </c>
      <c r="K99" s="1">
        <f t="shared" ca="1" si="14"/>
        <v>0.76101841426523908</v>
      </c>
      <c r="L99" s="1">
        <f t="shared" ca="1" si="15"/>
        <v>-0.61487435219635722</v>
      </c>
    </row>
    <row r="100" spans="2:12" x14ac:dyDescent="0.2">
      <c r="B100" s="1">
        <f t="shared" ca="1" si="16"/>
        <v>0.29167116667306781</v>
      </c>
      <c r="C100" s="1">
        <f t="shared" ca="1" si="17"/>
        <v>3.2960633089476459</v>
      </c>
      <c r="D100" s="1">
        <f t="shared" ca="1" si="10"/>
        <v>3.1902748261700706</v>
      </c>
      <c r="E100" s="1">
        <f t="shared" ca="1" si="18"/>
        <v>2.3970303500108407</v>
      </c>
      <c r="G100" s="1">
        <f t="shared" ca="1" si="19"/>
        <v>3.1902748261700706</v>
      </c>
      <c r="H100" s="1">
        <f t="shared" ca="1" si="11"/>
        <v>0.68213572854291404</v>
      </c>
      <c r="I100" s="1">
        <f t="shared" ca="1" si="12"/>
        <v>0.47367940352453713</v>
      </c>
      <c r="J100" s="1">
        <f t="shared" ca="1" si="13"/>
        <v>1.1461308066325917</v>
      </c>
      <c r="K100" s="1">
        <f t="shared" ca="1" si="14"/>
        <v>1.1601070654902588</v>
      </c>
      <c r="L100" s="1">
        <f t="shared" ca="1" si="15"/>
        <v>0.13639175369211157</v>
      </c>
    </row>
    <row r="101" spans="2:12" x14ac:dyDescent="0.2">
      <c r="B101" s="1">
        <f t="shared" ca="1" si="16"/>
        <v>0.15343013716652218</v>
      </c>
      <c r="C101" s="1">
        <f t="shared" ca="1" si="17"/>
        <v>2.8866554653345107</v>
      </c>
      <c r="D101" s="1">
        <f t="shared" ca="1" si="10"/>
        <v>3.6195645637449116</v>
      </c>
      <c r="E101" s="1">
        <f t="shared" ca="1" si="18"/>
        <v>7.3182323298339791E-2</v>
      </c>
      <c r="G101" s="1">
        <f t="shared" ca="1" si="19"/>
        <v>3.6195645637449116</v>
      </c>
      <c r="H101" s="1">
        <f t="shared" ca="1" si="11"/>
        <v>0.79191616766467055</v>
      </c>
      <c r="I101" s="1">
        <f t="shared" ca="1" si="12"/>
        <v>0.81308789770500389</v>
      </c>
      <c r="J101" s="1">
        <f t="shared" ca="1" si="13"/>
        <v>1.5698142404059534</v>
      </c>
      <c r="K101" s="1">
        <f t="shared" ca="1" si="14"/>
        <v>1.2863537323443959</v>
      </c>
      <c r="L101" s="1">
        <f t="shared" ca="1" si="15"/>
        <v>0.45095729414729624</v>
      </c>
    </row>
    <row r="102" spans="2:12" x14ac:dyDescent="0.2">
      <c r="B102" s="1">
        <f t="shared" ca="1" si="16"/>
        <v>0.32067950325269917</v>
      </c>
      <c r="C102" s="1">
        <f t="shared" ca="1" si="17"/>
        <v>3.5459341684869932</v>
      </c>
      <c r="D102" s="1">
        <f t="shared" ca="1" si="10"/>
        <v>1.5774849698791984</v>
      </c>
      <c r="E102" s="1">
        <f t="shared" ca="1" si="18"/>
        <v>8.1816146681936805E-2</v>
      </c>
      <c r="G102" s="1">
        <f t="shared" ca="1" si="19"/>
        <v>1.5774849698791984</v>
      </c>
      <c r="H102" s="1">
        <f t="shared" ca="1" si="11"/>
        <v>0.26297405189620759</v>
      </c>
      <c r="I102" s="1">
        <f t="shared" ca="1" si="12"/>
        <v>-0.63420337728936016</v>
      </c>
      <c r="J102" s="1">
        <f t="shared" ca="1" si="13"/>
        <v>0.30513217967337564</v>
      </c>
      <c r="K102" s="1">
        <f t="shared" ca="1" si="14"/>
        <v>0.45583178757750747</v>
      </c>
      <c r="L102" s="1">
        <f t="shared" ca="1" si="15"/>
        <v>-1.1870102202766912</v>
      </c>
    </row>
    <row r="103" spans="2:12" x14ac:dyDescent="0.2">
      <c r="B103" s="1">
        <f t="shared" ca="1" si="16"/>
        <v>0.64591346638296576</v>
      </c>
      <c r="C103" s="1">
        <f t="shared" ca="1" si="17"/>
        <v>4.3342314794466779</v>
      </c>
      <c r="D103" s="1">
        <f t="shared" ca="1" si="10"/>
        <v>3.9308967926555729</v>
      </c>
      <c r="E103" s="1">
        <f t="shared" ca="1" si="18"/>
        <v>12.139251391769415</v>
      </c>
      <c r="G103" s="1">
        <f t="shared" ca="1" si="19"/>
        <v>3.9308967926555729</v>
      </c>
      <c r="H103" s="1">
        <f t="shared" ca="1" si="11"/>
        <v>0.85179640718562866</v>
      </c>
      <c r="I103" s="1">
        <f t="shared" ca="1" si="12"/>
        <v>1.044169045588939</v>
      </c>
      <c r="J103" s="1">
        <f t="shared" ca="1" si="13"/>
        <v>1.9091683234020551</v>
      </c>
      <c r="K103" s="1">
        <f t="shared" ca="1" si="14"/>
        <v>1.3688675913648591</v>
      </c>
      <c r="L103" s="1">
        <f t="shared" ca="1" si="15"/>
        <v>0.6466677144563665</v>
      </c>
    </row>
    <row r="104" spans="2:12" x14ac:dyDescent="0.2">
      <c r="B104" s="1">
        <f t="shared" ca="1" si="16"/>
        <v>1.5352812360048047</v>
      </c>
      <c r="C104" s="1">
        <f t="shared" ca="1" si="17"/>
        <v>3.3276610405487714</v>
      </c>
      <c r="D104" s="1">
        <f t="shared" ca="1" si="10"/>
        <v>3.4252181542341025</v>
      </c>
      <c r="E104" s="1">
        <f t="shared" ca="1" si="18"/>
        <v>3.2523993678196019</v>
      </c>
      <c r="G104" s="1">
        <f t="shared" ca="1" si="19"/>
        <v>3.4252181542341025</v>
      </c>
      <c r="H104" s="1">
        <f t="shared" ca="1" si="11"/>
        <v>0.74700598802395202</v>
      </c>
      <c r="I104" s="1">
        <f t="shared" ca="1" si="12"/>
        <v>0.66509767139499953</v>
      </c>
      <c r="J104" s="1">
        <f t="shared" ca="1" si="13"/>
        <v>1.3743894586135719</v>
      </c>
      <c r="K104" s="1">
        <f t="shared" ca="1" si="14"/>
        <v>1.2311651643526607</v>
      </c>
      <c r="L104" s="1">
        <f t="shared" ca="1" si="15"/>
        <v>0.31800960240875786</v>
      </c>
    </row>
    <row r="105" spans="2:12" x14ac:dyDescent="0.2">
      <c r="B105" s="1">
        <f t="shared" ca="1" si="16"/>
        <v>2.1876911203813531E-2</v>
      </c>
      <c r="C105" s="1">
        <f t="shared" ca="1" si="17"/>
        <v>3.0885243922777663</v>
      </c>
      <c r="D105" s="1">
        <f t="shared" ca="1" si="10"/>
        <v>2.0042524051446016</v>
      </c>
      <c r="E105" s="1">
        <f t="shared" ca="1" si="18"/>
        <v>10.595466992983432</v>
      </c>
      <c r="G105" s="1">
        <f t="shared" ca="1" si="19"/>
        <v>2.0042524051446016</v>
      </c>
      <c r="H105" s="1">
        <f t="shared" ca="1" si="11"/>
        <v>0.36277445109780437</v>
      </c>
      <c r="I105" s="1">
        <f t="shared" ca="1" si="12"/>
        <v>-0.35105258016089946</v>
      </c>
      <c r="J105" s="1">
        <f t="shared" ca="1" si="13"/>
        <v>0.45063160617221609</v>
      </c>
      <c r="K105" s="1">
        <f t="shared" ca="1" si="14"/>
        <v>0.69527112596245744</v>
      </c>
      <c r="L105" s="1">
        <f t="shared" ca="1" si="15"/>
        <v>-0.7971051110288192</v>
      </c>
    </row>
    <row r="106" spans="2:12" x14ac:dyDescent="0.2">
      <c r="B106" s="1">
        <f t="shared" ca="1" si="16"/>
        <v>0.21096315394972265</v>
      </c>
      <c r="C106" s="1">
        <f t="shared" ca="1" si="17"/>
        <v>3.9226088247845845</v>
      </c>
      <c r="D106" s="1">
        <f t="shared" ca="1" si="10"/>
        <v>0.32988407052166213</v>
      </c>
      <c r="E106" s="1">
        <f t="shared" ca="1" si="18"/>
        <v>1.8322346187640604</v>
      </c>
      <c r="G106" s="1">
        <f t="shared" ca="1" si="19"/>
        <v>0.32988407052166213</v>
      </c>
      <c r="H106" s="1">
        <f t="shared" ca="1" si="11"/>
        <v>2.3453093812375248E-2</v>
      </c>
      <c r="I106" s="1">
        <f t="shared" ca="1" si="12"/>
        <v>-1.9871462915396887</v>
      </c>
      <c r="J106" s="1">
        <f t="shared" ca="1" si="13"/>
        <v>2.3732494808679196E-2</v>
      </c>
      <c r="K106" s="1">
        <f t="shared" ca="1" si="14"/>
        <v>-1.1090139876919296</v>
      </c>
      <c r="L106" s="1">
        <f t="shared" ca="1" si="15"/>
        <v>-3.7409100809514522</v>
      </c>
    </row>
    <row r="107" spans="2:12" x14ac:dyDescent="0.2">
      <c r="B107" s="1">
        <f t="shared" ca="1" si="16"/>
        <v>1.3499700013545196E-2</v>
      </c>
      <c r="C107" s="1">
        <f t="shared" ca="1" si="17"/>
        <v>4.918238797558864</v>
      </c>
      <c r="D107" s="1">
        <f t="shared" ca="1" si="10"/>
        <v>2.6898076445913786</v>
      </c>
      <c r="E107" s="1">
        <f t="shared" ca="1" si="18"/>
        <v>7.8764050337637936</v>
      </c>
      <c r="G107" s="1">
        <f t="shared" ca="1" si="19"/>
        <v>2.6898076445913786</v>
      </c>
      <c r="H107" s="1">
        <f t="shared" ca="1" si="11"/>
        <v>0.57235528942115765</v>
      </c>
      <c r="I107" s="1">
        <f t="shared" ca="1" si="12"/>
        <v>0.18237375463848352</v>
      </c>
      <c r="J107" s="1">
        <f t="shared" ca="1" si="13"/>
        <v>0.8494625436069756</v>
      </c>
      <c r="K107" s="1">
        <f t="shared" ca="1" si="14"/>
        <v>0.98946968347011022</v>
      </c>
      <c r="L107" s="1">
        <f t="shared" ca="1" si="15"/>
        <v>-0.16315143112361424</v>
      </c>
    </row>
    <row r="108" spans="2:12" x14ac:dyDescent="0.2">
      <c r="B108" s="1">
        <f t="shared" ca="1" si="16"/>
        <v>0.31688252535573092</v>
      </c>
      <c r="C108" s="1">
        <f t="shared" ca="1" si="17"/>
        <v>5.7330031217036783</v>
      </c>
      <c r="D108" s="1">
        <f t="shared" ca="1" si="10"/>
        <v>2.0886557918633635</v>
      </c>
      <c r="E108" s="1">
        <f t="shared" ca="1" si="18"/>
        <v>4.4404544512663913</v>
      </c>
      <c r="G108" s="1">
        <f t="shared" ca="1" si="19"/>
        <v>2.0886557918633635</v>
      </c>
      <c r="H108" s="1">
        <f t="shared" ca="1" si="11"/>
        <v>0.38772455089820362</v>
      </c>
      <c r="I108" s="1">
        <f t="shared" ca="1" si="12"/>
        <v>-0.28525458772371731</v>
      </c>
      <c r="J108" s="1">
        <f t="shared" ca="1" si="13"/>
        <v>0.49057301749384413</v>
      </c>
      <c r="K108" s="1">
        <f t="shared" ca="1" si="14"/>
        <v>0.73652069727158698</v>
      </c>
      <c r="L108" s="1">
        <f t="shared" ca="1" si="15"/>
        <v>-0.71218114766363561</v>
      </c>
    </row>
    <row r="109" spans="2:12" x14ac:dyDescent="0.2">
      <c r="B109" s="1">
        <f t="shared" ca="1" si="16"/>
        <v>0.10802193687911267</v>
      </c>
      <c r="C109" s="1">
        <f t="shared" ca="1" si="17"/>
        <v>4.0852615370816627</v>
      </c>
      <c r="D109" s="1">
        <f t="shared" ca="1" si="10"/>
        <v>2.2531294540194158</v>
      </c>
      <c r="E109" s="1">
        <f t="shared" ca="1" si="18"/>
        <v>0.67551142880709025</v>
      </c>
      <c r="G109" s="1">
        <f t="shared" ca="1" si="19"/>
        <v>2.2531294540194158</v>
      </c>
      <c r="H109" s="1">
        <f t="shared" ca="1" si="11"/>
        <v>0.49251497005988026</v>
      </c>
      <c r="I109" s="1">
        <f t="shared" ca="1" si="12"/>
        <v>-1.8763288596579355E-2</v>
      </c>
      <c r="J109" s="1">
        <f t="shared" ca="1" si="13"/>
        <v>0.67828806615619563</v>
      </c>
      <c r="K109" s="1">
        <f t="shared" ca="1" si="14"/>
        <v>0.81232011830782636</v>
      </c>
      <c r="L109" s="1">
        <f t="shared" ca="1" si="15"/>
        <v>-0.38818320493956238</v>
      </c>
    </row>
    <row r="110" spans="2:12" x14ac:dyDescent="0.2">
      <c r="B110" s="1">
        <f t="shared" ca="1" si="16"/>
        <v>0.24722470978998637</v>
      </c>
      <c r="C110" s="1">
        <f t="shared" ca="1" si="17"/>
        <v>2.6249381643101559</v>
      </c>
      <c r="D110" s="1">
        <f t="shared" ca="1" si="10"/>
        <v>2.0641566491243521</v>
      </c>
      <c r="E110" s="1">
        <f t="shared" ca="1" si="18"/>
        <v>3.8539709641464426</v>
      </c>
      <c r="G110" s="1">
        <f t="shared" ca="1" si="19"/>
        <v>2.0641566491243521</v>
      </c>
      <c r="H110" s="1">
        <f t="shared" ca="1" si="11"/>
        <v>0.3727544910179641</v>
      </c>
      <c r="I110" s="1">
        <f t="shared" ca="1" si="12"/>
        <v>-0.32456676785852062</v>
      </c>
      <c r="J110" s="1">
        <f t="shared" ca="1" si="13"/>
        <v>0.46641725361450803</v>
      </c>
      <c r="K110" s="1">
        <f t="shared" ca="1" si="14"/>
        <v>0.72472174063295014</v>
      </c>
      <c r="L110" s="1">
        <f t="shared" ca="1" si="15"/>
        <v>-0.76267465146004187</v>
      </c>
    </row>
    <row r="111" spans="2:12" x14ac:dyDescent="0.2">
      <c r="B111" s="1">
        <f t="shared" ca="1" si="16"/>
        <v>2.0137796285703381E-2</v>
      </c>
      <c r="C111" s="1">
        <f t="shared" ca="1" si="17"/>
        <v>3.966265835094541</v>
      </c>
      <c r="D111" s="1">
        <f t="shared" ca="1" si="10"/>
        <v>0.9738123124163891</v>
      </c>
      <c r="E111" s="1">
        <f t="shared" ca="1" si="18"/>
        <v>2.2474795105008694</v>
      </c>
      <c r="G111" s="1">
        <f t="shared" ca="1" si="19"/>
        <v>0.9738123124163891</v>
      </c>
      <c r="H111" s="1">
        <f t="shared" ca="1" si="11"/>
        <v>0.1282435129740519</v>
      </c>
      <c r="I111" s="1">
        <f t="shared" ca="1" si="12"/>
        <v>-1.1347334299493967</v>
      </c>
      <c r="J111" s="1">
        <f t="shared" ca="1" si="13"/>
        <v>0.13724515207069884</v>
      </c>
      <c r="K111" s="1">
        <f t="shared" ca="1" si="14"/>
        <v>-2.6536691632640417E-2</v>
      </c>
      <c r="L111" s="1">
        <f t="shared" ca="1" si="15"/>
        <v>-1.9859865211055914</v>
      </c>
    </row>
    <row r="112" spans="2:12" x14ac:dyDescent="0.2">
      <c r="B112" s="1">
        <f t="shared" ca="1" si="16"/>
        <v>0.22752816886344676</v>
      </c>
      <c r="C112" s="1">
        <f t="shared" ca="1" si="17"/>
        <v>3.5056132219059877</v>
      </c>
      <c r="D112" s="1">
        <f t="shared" ca="1" si="10"/>
        <v>0.9394230464500557</v>
      </c>
      <c r="E112" s="1">
        <f t="shared" ca="1" si="18"/>
        <v>1.2797025465943555</v>
      </c>
      <c r="G112" s="1">
        <f t="shared" ca="1" si="19"/>
        <v>0.9394230464500557</v>
      </c>
      <c r="H112" s="1">
        <f t="shared" ca="1" si="11"/>
        <v>9.8303393213572843E-2</v>
      </c>
      <c r="I112" s="1">
        <f t="shared" ca="1" si="12"/>
        <v>-1.2912794713519373</v>
      </c>
      <c r="J112" s="1">
        <f t="shared" ca="1" si="13"/>
        <v>0.10347717161252691</v>
      </c>
      <c r="K112" s="1">
        <f t="shared" ca="1" si="14"/>
        <v>-6.2489372530652586E-2</v>
      </c>
      <c r="L112" s="1">
        <f t="shared" ca="1" si="15"/>
        <v>-2.2684042547347332</v>
      </c>
    </row>
    <row r="113" spans="2:12" x14ac:dyDescent="0.2">
      <c r="B113" s="1">
        <f t="shared" ca="1" si="16"/>
        <v>8.4475460231754835E-4</v>
      </c>
      <c r="C113" s="1">
        <f t="shared" ca="1" si="17"/>
        <v>5.0513903697046576</v>
      </c>
      <c r="D113" s="1">
        <f t="shared" ca="1" si="10"/>
        <v>2.6717733720092651</v>
      </c>
      <c r="E113" s="1">
        <f t="shared" ca="1" si="18"/>
        <v>3.1877935336224921</v>
      </c>
      <c r="G113" s="1">
        <f t="shared" ca="1" si="19"/>
        <v>2.6717733720092651</v>
      </c>
      <c r="H113" s="1">
        <f t="shared" ca="1" si="11"/>
        <v>0.56237524950099804</v>
      </c>
      <c r="I113" s="1">
        <f t="shared" ca="1" si="12"/>
        <v>0.15699409614643048</v>
      </c>
      <c r="J113" s="1">
        <f t="shared" ca="1" si="13"/>
        <v>0.82639346983257245</v>
      </c>
      <c r="K113" s="1">
        <f t="shared" ca="1" si="14"/>
        <v>0.98274243621253443</v>
      </c>
      <c r="L113" s="1">
        <f t="shared" ca="1" si="15"/>
        <v>-0.19068426315302506</v>
      </c>
    </row>
    <row r="114" spans="2:12" x14ac:dyDescent="0.2">
      <c r="B114" s="1">
        <f t="shared" ca="1" si="16"/>
        <v>7.399360124907918E-2</v>
      </c>
      <c r="C114" s="1">
        <f t="shared" ca="1" si="17"/>
        <v>2.7536858881736914</v>
      </c>
      <c r="D114" s="1">
        <f t="shared" ca="1" si="10"/>
        <v>4.0760446858178678</v>
      </c>
      <c r="E114" s="1">
        <f t="shared" ca="1" si="18"/>
        <v>2.4812015513030858</v>
      </c>
      <c r="G114" s="1">
        <f t="shared" ca="1" si="19"/>
        <v>4.0760446858178678</v>
      </c>
      <c r="H114" s="1">
        <f t="shared" ca="1" si="11"/>
        <v>0.86676646706586813</v>
      </c>
      <c r="I114" s="1">
        <f t="shared" ca="1" si="12"/>
        <v>1.1112353339257335</v>
      </c>
      <c r="J114" s="1">
        <f t="shared" ca="1" si="13"/>
        <v>2.0156518038045048</v>
      </c>
      <c r="K114" s="1">
        <f t="shared" ca="1" si="14"/>
        <v>1.4051270784549144</v>
      </c>
      <c r="L114" s="1">
        <f t="shared" ca="1" si="15"/>
        <v>0.70094261892511978</v>
      </c>
    </row>
    <row r="115" spans="2:12" x14ac:dyDescent="0.2">
      <c r="B115" s="1">
        <f t="shared" ca="1" si="16"/>
        <v>8.3260816627759013E-2</v>
      </c>
      <c r="C115" s="1">
        <f t="shared" ca="1" si="17"/>
        <v>3.7024956046102582</v>
      </c>
      <c r="D115" s="1">
        <f t="shared" ca="1" si="10"/>
        <v>2.9198195238846996</v>
      </c>
      <c r="E115" s="1">
        <f t="shared" ca="1" si="18"/>
        <v>2.7873700116765874</v>
      </c>
      <c r="G115" s="1">
        <f t="shared" ca="1" si="19"/>
        <v>2.9198195238846996</v>
      </c>
      <c r="H115" s="1">
        <f t="shared" ca="1" si="11"/>
        <v>0.61726546906187629</v>
      </c>
      <c r="I115" s="1">
        <f t="shared" ca="1" si="12"/>
        <v>0.29830673829035242</v>
      </c>
      <c r="J115" s="1">
        <f t="shared" ca="1" si="13"/>
        <v>0.96041366083749935</v>
      </c>
      <c r="K115" s="1">
        <f t="shared" ca="1" si="14"/>
        <v>1.0715218074812645</v>
      </c>
      <c r="L115" s="1">
        <f t="shared" ca="1" si="15"/>
        <v>-4.0391190623852276E-2</v>
      </c>
    </row>
    <row r="116" spans="2:12" x14ac:dyDescent="0.2">
      <c r="B116" s="1">
        <f t="shared" ca="1" si="16"/>
        <v>1.5453127787126197</v>
      </c>
      <c r="C116" s="1">
        <f t="shared" ca="1" si="17"/>
        <v>3.745508957171177</v>
      </c>
      <c r="D116" s="1">
        <f t="shared" ca="1" si="10"/>
        <v>5.2914667413405798</v>
      </c>
      <c r="E116" s="1">
        <f t="shared" ca="1" si="18"/>
        <v>0.3544167035262919</v>
      </c>
      <c r="G116" s="1">
        <f t="shared" ca="1" si="19"/>
        <v>5.2914667413405798</v>
      </c>
      <c r="H116" s="1">
        <f t="shared" ca="1" si="11"/>
        <v>0.9316367265469061</v>
      </c>
      <c r="I116" s="1">
        <f t="shared" ca="1" si="12"/>
        <v>1.4880923263362802</v>
      </c>
      <c r="J116" s="1">
        <f t="shared" ca="1" si="13"/>
        <v>2.6829195363766294</v>
      </c>
      <c r="K116" s="1">
        <f t="shared" ca="1" si="14"/>
        <v>1.6660954742329346</v>
      </c>
      <c r="L116" s="1">
        <f t="shared" ca="1" si="15"/>
        <v>0.98690558082479396</v>
      </c>
    </row>
    <row r="117" spans="2:12" x14ac:dyDescent="0.2">
      <c r="B117" s="1">
        <f t="shared" ca="1" si="16"/>
        <v>0.42433385961843478</v>
      </c>
      <c r="C117" s="1">
        <f t="shared" ca="1" si="17"/>
        <v>2.8197785011944196</v>
      </c>
      <c r="D117" s="1">
        <f t="shared" ca="1" si="10"/>
        <v>4.1412747540212269</v>
      </c>
      <c r="E117" s="1">
        <f t="shared" ca="1" si="18"/>
        <v>2.1214862888274704</v>
      </c>
      <c r="G117" s="1">
        <f t="shared" ca="1" si="19"/>
        <v>4.1412747540212269</v>
      </c>
      <c r="H117" s="1">
        <f t="shared" ca="1" si="11"/>
        <v>0.87674650698602785</v>
      </c>
      <c r="I117" s="1">
        <f t="shared" ca="1" si="12"/>
        <v>1.1588753792244366</v>
      </c>
      <c r="J117" s="1">
        <f t="shared" ca="1" si="13"/>
        <v>2.0935121255767775</v>
      </c>
      <c r="K117" s="1">
        <f t="shared" ca="1" si="14"/>
        <v>1.4210036520415055</v>
      </c>
      <c r="L117" s="1">
        <f t="shared" ca="1" si="15"/>
        <v>0.73884309847212271</v>
      </c>
    </row>
    <row r="118" spans="2:12" x14ac:dyDescent="0.2">
      <c r="B118" s="1">
        <f t="shared" ca="1" si="16"/>
        <v>0.49069934221653894</v>
      </c>
      <c r="C118" s="1">
        <f t="shared" ca="1" si="17"/>
        <v>3.5073245631671384</v>
      </c>
      <c r="D118" s="1">
        <f t="shared" ca="1" si="10"/>
        <v>0.86595682165082022</v>
      </c>
      <c r="E118" s="1">
        <f t="shared" ca="1" si="18"/>
        <v>7.0815008542969942</v>
      </c>
      <c r="G118" s="1">
        <f t="shared" ca="1" si="19"/>
        <v>0.86595682165082022</v>
      </c>
      <c r="H118" s="1">
        <f t="shared" ca="1" si="11"/>
        <v>7.8343313373253481E-2</v>
      </c>
      <c r="I118" s="1">
        <f t="shared" ca="1" si="12"/>
        <v>-1.4163036257244224</v>
      </c>
      <c r="J118" s="1">
        <f t="shared" ca="1" si="13"/>
        <v>8.1582482005515475E-2</v>
      </c>
      <c r="K118" s="1">
        <f t="shared" ca="1" si="14"/>
        <v>-0.14392023118834113</v>
      </c>
      <c r="L118" s="1">
        <f t="shared" ca="1" si="15"/>
        <v>-2.5061407213643632</v>
      </c>
    </row>
    <row r="119" spans="2:12" x14ac:dyDescent="0.2">
      <c r="B119" s="1">
        <f t="shared" ca="1" si="16"/>
        <v>0.38438729363349261</v>
      </c>
      <c r="C119" s="1">
        <f t="shared" ca="1" si="17"/>
        <v>2.6789695245640077</v>
      </c>
      <c r="D119" s="1">
        <f t="shared" ca="1" si="10"/>
        <v>2.128922703466567</v>
      </c>
      <c r="E119" s="1">
        <f t="shared" ca="1" si="18"/>
        <v>8.1341771000625194</v>
      </c>
      <c r="G119" s="1">
        <f t="shared" ca="1" si="19"/>
        <v>2.128922703466567</v>
      </c>
      <c r="H119" s="1">
        <f t="shared" ca="1" si="11"/>
        <v>0.40768463073852296</v>
      </c>
      <c r="I119" s="1">
        <f t="shared" ca="1" si="12"/>
        <v>-0.23350503341371939</v>
      </c>
      <c r="J119" s="1">
        <f t="shared" ca="1" si="13"/>
        <v>0.52371606759508726</v>
      </c>
      <c r="K119" s="1">
        <f t="shared" ca="1" si="14"/>
        <v>0.75561607875462555</v>
      </c>
      <c r="L119" s="1">
        <f t="shared" ca="1" si="15"/>
        <v>-0.64680559725253228</v>
      </c>
    </row>
    <row r="120" spans="2:12" x14ac:dyDescent="0.2">
      <c r="B120" s="1">
        <f t="shared" ca="1" si="16"/>
        <v>0.26095857887532925</v>
      </c>
      <c r="C120" s="1">
        <f t="shared" ca="1" si="17"/>
        <v>4.5997277846233944</v>
      </c>
      <c r="D120" s="1">
        <f t="shared" ca="1" si="10"/>
        <v>1.5925996202790951</v>
      </c>
      <c r="E120" s="1">
        <f t="shared" ca="1" si="18"/>
        <v>3.5786439298751218</v>
      </c>
      <c r="G120" s="1">
        <f t="shared" ca="1" si="19"/>
        <v>1.5925996202790951</v>
      </c>
      <c r="H120" s="1">
        <f t="shared" ca="1" si="11"/>
        <v>0.26796407185628746</v>
      </c>
      <c r="I120" s="1">
        <f t="shared" ca="1" si="12"/>
        <v>-0.61898211112271218</v>
      </c>
      <c r="J120" s="1">
        <f t="shared" ca="1" si="13"/>
        <v>0.31192568406177373</v>
      </c>
      <c r="K120" s="1">
        <f t="shared" ca="1" si="14"/>
        <v>0.46536766241288252</v>
      </c>
      <c r="L120" s="1">
        <f t="shared" ca="1" si="15"/>
        <v>-1.1649903116546003</v>
      </c>
    </row>
    <row r="121" spans="2:12" x14ac:dyDescent="0.2">
      <c r="B121" s="1">
        <f t="shared" ca="1" si="16"/>
        <v>0.37252244361651682</v>
      </c>
      <c r="C121" s="1">
        <f t="shared" ca="1" si="17"/>
        <v>3.3714817176190706</v>
      </c>
      <c r="D121" s="1">
        <f t="shared" ca="1" si="10"/>
        <v>2.8596436553430111</v>
      </c>
      <c r="E121" s="1">
        <f t="shared" ca="1" si="18"/>
        <v>11.325886710207351</v>
      </c>
      <c r="G121" s="1">
        <f t="shared" ca="1" si="19"/>
        <v>2.8596436553430111</v>
      </c>
      <c r="H121" s="1">
        <f t="shared" ca="1" si="11"/>
        <v>0.61227544910179643</v>
      </c>
      <c r="I121" s="1">
        <f t="shared" ca="1" si="12"/>
        <v>0.28525458772371748</v>
      </c>
      <c r="J121" s="1">
        <f t="shared" ca="1" si="13"/>
        <v>0.94746011183710799</v>
      </c>
      <c r="K121" s="1">
        <f t="shared" ca="1" si="14"/>
        <v>1.0506970210351183</v>
      </c>
      <c r="L121" s="1">
        <f t="shared" ca="1" si="15"/>
        <v>-5.3970441236666986E-2</v>
      </c>
    </row>
    <row r="122" spans="2:12" x14ac:dyDescent="0.2">
      <c r="B122" s="1">
        <f t="shared" ca="1" si="16"/>
        <v>0.37175882514587894</v>
      </c>
      <c r="C122" s="1">
        <f t="shared" ca="1" si="17"/>
        <v>2.5137375851110066</v>
      </c>
      <c r="D122" s="1">
        <f t="shared" ca="1" si="10"/>
        <v>0.94882559656056054</v>
      </c>
      <c r="E122" s="1">
        <f t="shared" ca="1" si="18"/>
        <v>5.4155599326439111E-2</v>
      </c>
      <c r="G122" s="1">
        <f t="shared" ca="1" si="19"/>
        <v>0.94882559656056054</v>
      </c>
      <c r="H122" s="1">
        <f t="shared" ca="1" si="11"/>
        <v>0.10828343313373252</v>
      </c>
      <c r="I122" s="1">
        <f t="shared" ca="1" si="12"/>
        <v>-1.2357086898512508</v>
      </c>
      <c r="J122" s="1">
        <f t="shared" ca="1" si="13"/>
        <v>0.11460694704532741</v>
      </c>
      <c r="K122" s="1">
        <f t="shared" ca="1" si="14"/>
        <v>-5.2530273277359672E-2</v>
      </c>
      <c r="L122" s="1">
        <f t="shared" ca="1" si="15"/>
        <v>-2.1662468565970374</v>
      </c>
    </row>
    <row r="123" spans="2:12" x14ac:dyDescent="0.2">
      <c r="B123" s="1">
        <f t="shared" ca="1" si="16"/>
        <v>0.11044032419353218</v>
      </c>
      <c r="C123" s="1">
        <f t="shared" ca="1" si="17"/>
        <v>3.9373838292097516</v>
      </c>
      <c r="D123" s="1">
        <f t="shared" ca="1" si="10"/>
        <v>0.87232051732964422</v>
      </c>
      <c r="E123" s="1">
        <f t="shared" ca="1" si="18"/>
        <v>1.5902465889113371</v>
      </c>
      <c r="G123" s="1">
        <f t="shared" ca="1" si="19"/>
        <v>0.87232051732964422</v>
      </c>
      <c r="H123" s="1">
        <f t="shared" ca="1" si="11"/>
        <v>8.3333333333333329E-2</v>
      </c>
      <c r="I123" s="1">
        <f t="shared" ca="1" si="12"/>
        <v>-1.3829941271006392</v>
      </c>
      <c r="J123" s="1">
        <f t="shared" ca="1" si="13"/>
        <v>8.701137698962981E-2</v>
      </c>
      <c r="K123" s="1">
        <f t="shared" ca="1" si="14"/>
        <v>-0.13659835686389232</v>
      </c>
      <c r="L123" s="1">
        <f t="shared" ca="1" si="15"/>
        <v>-2.441716398881459</v>
      </c>
    </row>
    <row r="124" spans="2:12" x14ac:dyDescent="0.2">
      <c r="B124" s="1">
        <f t="shared" ca="1" si="16"/>
        <v>6.4418944692699265E-2</v>
      </c>
      <c r="C124" s="1">
        <f t="shared" ca="1" si="17"/>
        <v>4.1018758738482353</v>
      </c>
      <c r="D124" s="1">
        <f t="shared" ca="1" si="10"/>
        <v>5.4206529810732214</v>
      </c>
      <c r="E124" s="1">
        <f t="shared" ca="1" si="18"/>
        <v>501.22904781970652</v>
      </c>
      <c r="G124" s="1">
        <f t="shared" ca="1" si="19"/>
        <v>5.4206529810732214</v>
      </c>
      <c r="H124" s="1">
        <f t="shared" ca="1" si="11"/>
        <v>0.93662674650698596</v>
      </c>
      <c r="I124" s="1">
        <f t="shared" ca="1" si="12"/>
        <v>1.5270583320354101</v>
      </c>
      <c r="J124" s="1">
        <f t="shared" ca="1" si="13"/>
        <v>2.7587133757461633</v>
      </c>
      <c r="K124" s="1">
        <f t="shared" ca="1" si="14"/>
        <v>1.6902162844076503</v>
      </c>
      <c r="L124" s="1">
        <f t="shared" ca="1" si="15"/>
        <v>1.0147644028309679</v>
      </c>
    </row>
    <row r="125" spans="2:12" x14ac:dyDescent="0.2">
      <c r="B125" s="1">
        <f t="shared" ca="1" si="16"/>
        <v>0.31725090067903722</v>
      </c>
      <c r="C125" s="1">
        <f t="shared" ca="1" si="17"/>
        <v>4.0697636745690415</v>
      </c>
      <c r="D125" s="1">
        <f t="shared" ca="1" si="10"/>
        <v>3.5322415638616298</v>
      </c>
      <c r="E125" s="1">
        <f t="shared" ca="1" si="18"/>
        <v>0.13634805067015646</v>
      </c>
      <c r="G125" s="1">
        <f t="shared" ca="1" si="19"/>
        <v>3.5322415638616298</v>
      </c>
      <c r="H125" s="1">
        <f t="shared" ca="1" si="11"/>
        <v>0.78193612774451093</v>
      </c>
      <c r="I125" s="1">
        <f t="shared" ca="1" si="12"/>
        <v>0.77874873018302038</v>
      </c>
      <c r="J125" s="1">
        <f t="shared" ca="1" si="13"/>
        <v>1.522967267109165</v>
      </c>
      <c r="K125" s="1">
        <f t="shared" ca="1" si="14"/>
        <v>1.2619326733423295</v>
      </c>
      <c r="L125" s="1">
        <f t="shared" ca="1" si="15"/>
        <v>0.4206605813046243</v>
      </c>
    </row>
    <row r="126" spans="2:12" x14ac:dyDescent="0.2">
      <c r="B126" s="1">
        <f t="shared" ca="1" si="16"/>
        <v>0.10418854184328825</v>
      </c>
      <c r="C126" s="1">
        <f t="shared" ca="1" si="17"/>
        <v>4.4213619621516651</v>
      </c>
      <c r="D126" s="1">
        <f t="shared" ca="1" si="10"/>
        <v>1.3407850461621209</v>
      </c>
      <c r="E126" s="1">
        <f t="shared" ca="1" si="18"/>
        <v>0.97738276518513767</v>
      </c>
      <c r="G126" s="1">
        <f t="shared" ca="1" si="19"/>
        <v>1.3407850461621209</v>
      </c>
      <c r="H126" s="1">
        <f t="shared" ca="1" si="11"/>
        <v>0.19810379241516968</v>
      </c>
      <c r="I126" s="1">
        <f t="shared" ca="1" si="12"/>
        <v>-0.8484137552208213</v>
      </c>
      <c r="J126" s="1">
        <f t="shared" ca="1" si="13"/>
        <v>0.22077609646724278</v>
      </c>
      <c r="K126" s="1">
        <f t="shared" ca="1" si="14"/>
        <v>0.29325529776144138</v>
      </c>
      <c r="L126" s="1">
        <f t="shared" ca="1" si="15"/>
        <v>-1.510606229193028</v>
      </c>
    </row>
    <row r="127" spans="2:12" x14ac:dyDescent="0.2">
      <c r="B127" s="1">
        <f t="shared" ca="1" si="16"/>
        <v>9.6234904920409634E-2</v>
      </c>
      <c r="C127" s="1">
        <f t="shared" ca="1" si="17"/>
        <v>3.4855136048514659</v>
      </c>
      <c r="D127" s="1">
        <f t="shared" ca="1" si="10"/>
        <v>3.3949118975212054</v>
      </c>
      <c r="E127" s="1">
        <f t="shared" ca="1" si="18"/>
        <v>1.2341519771091953</v>
      </c>
      <c r="G127" s="1">
        <f t="shared" ca="1" si="19"/>
        <v>3.3949118975212054</v>
      </c>
      <c r="H127" s="1">
        <f t="shared" ca="1" si="11"/>
        <v>0.73203592814371254</v>
      </c>
      <c r="I127" s="1">
        <f t="shared" ca="1" si="12"/>
        <v>0.61898211112271218</v>
      </c>
      <c r="J127" s="1">
        <f t="shared" ca="1" si="13"/>
        <v>1.3169023676958906</v>
      </c>
      <c r="K127" s="1">
        <f t="shared" ca="1" si="14"/>
        <v>1.2222778100174421</v>
      </c>
      <c r="L127" s="1">
        <f t="shared" ca="1" si="15"/>
        <v>0.27528228766384388</v>
      </c>
    </row>
    <row r="128" spans="2:12" x14ac:dyDescent="0.2">
      <c r="B128" s="1">
        <f t="shared" ca="1" si="16"/>
        <v>0.76115946405269197</v>
      </c>
      <c r="C128" s="1">
        <f t="shared" ca="1" si="17"/>
        <v>5.7960409409187124</v>
      </c>
      <c r="D128" s="1">
        <f t="shared" ca="1" si="10"/>
        <v>3.4079717157663998</v>
      </c>
      <c r="E128" s="1">
        <f t="shared" ca="1" si="18"/>
        <v>17.730494645948237</v>
      </c>
      <c r="G128" s="1">
        <f t="shared" ca="1" si="19"/>
        <v>3.4079717157663998</v>
      </c>
      <c r="H128" s="1">
        <f t="shared" ca="1" si="11"/>
        <v>0.74201596806387216</v>
      </c>
      <c r="I128" s="1">
        <f t="shared" ca="1" si="12"/>
        <v>0.64957302229678349</v>
      </c>
      <c r="J128" s="1">
        <f t="shared" ca="1" si="13"/>
        <v>1.3548575876963258</v>
      </c>
      <c r="K128" s="1">
        <f t="shared" ca="1" si="14"/>
        <v>1.22611730956831</v>
      </c>
      <c r="L128" s="1">
        <f t="shared" ca="1" si="15"/>
        <v>0.30369634747700741</v>
      </c>
    </row>
    <row r="129" spans="2:12" x14ac:dyDescent="0.2">
      <c r="B129" s="1">
        <f t="shared" ca="1" si="16"/>
        <v>0.44049398696021463</v>
      </c>
      <c r="C129" s="1">
        <f t="shared" ca="1" si="17"/>
        <v>3.0002178243775299</v>
      </c>
      <c r="D129" s="1">
        <f t="shared" ca="1" si="10"/>
        <v>2.2219827673598243</v>
      </c>
      <c r="E129" s="1">
        <f t="shared" ca="1" si="18"/>
        <v>2.7166400534348871E-2</v>
      </c>
      <c r="G129" s="1">
        <f t="shared" ca="1" si="19"/>
        <v>2.2219827673598243</v>
      </c>
      <c r="H129" s="1">
        <f t="shared" ca="1" si="11"/>
        <v>0.45259481037924154</v>
      </c>
      <c r="I129" s="1">
        <f t="shared" ca="1" si="12"/>
        <v>-0.11910821713417175</v>
      </c>
      <c r="J129" s="1">
        <f t="shared" ca="1" si="13"/>
        <v>0.60256600192952525</v>
      </c>
      <c r="K129" s="1">
        <f t="shared" ca="1" si="14"/>
        <v>0.79839993572373902</v>
      </c>
      <c r="L129" s="1">
        <f t="shared" ca="1" si="15"/>
        <v>-0.50655807284614007</v>
      </c>
    </row>
    <row r="130" spans="2:12" x14ac:dyDescent="0.2">
      <c r="B130" s="1">
        <f t="shared" ca="1" si="16"/>
        <v>0.34147083582011656</v>
      </c>
      <c r="C130" s="1">
        <f t="shared" ca="1" si="17"/>
        <v>3.5344715381707208</v>
      </c>
      <c r="D130" s="1">
        <f t="shared" ca="1" si="10"/>
        <v>3.5498147555822488</v>
      </c>
      <c r="E130" s="1">
        <f t="shared" ca="1" si="18"/>
        <v>22.039556763238537</v>
      </c>
      <c r="G130" s="1">
        <f t="shared" ca="1" si="19"/>
        <v>3.5498147555822488</v>
      </c>
      <c r="H130" s="1">
        <f t="shared" ca="1" si="11"/>
        <v>0.78692614770459068</v>
      </c>
      <c r="I130" s="1">
        <f t="shared" ca="1" si="12"/>
        <v>0.79580101002689552</v>
      </c>
      <c r="J130" s="1">
        <f t="shared" ca="1" si="13"/>
        <v>1.5461164489761303</v>
      </c>
      <c r="K130" s="1">
        <f t="shared" ca="1" si="14"/>
        <v>1.2668954205996941</v>
      </c>
      <c r="L130" s="1">
        <f t="shared" ca="1" si="15"/>
        <v>0.43574627008160915</v>
      </c>
    </row>
    <row r="131" spans="2:12" x14ac:dyDescent="0.2">
      <c r="B131" s="1">
        <f t="shared" ca="1" si="16"/>
        <v>0.44022447598549092</v>
      </c>
      <c r="C131" s="1">
        <f t="shared" ca="1" si="17"/>
        <v>3.840004934533046</v>
      </c>
      <c r="D131" s="1">
        <f t="shared" ca="1" si="10"/>
        <v>3.3320728731645497</v>
      </c>
      <c r="E131" s="1">
        <f t="shared" ca="1" si="18"/>
        <v>0.3061563312850013</v>
      </c>
      <c r="G131" s="1">
        <f t="shared" ca="1" si="19"/>
        <v>3.3320728731645497</v>
      </c>
      <c r="H131" s="1">
        <f t="shared" ca="1" si="11"/>
        <v>0.72205588822355282</v>
      </c>
      <c r="I131" s="1">
        <f t="shared" ca="1" si="12"/>
        <v>0.58895982595082219</v>
      </c>
      <c r="J131" s="1">
        <f t="shared" ca="1" si="13"/>
        <v>1.2803352222774711</v>
      </c>
      <c r="K131" s="1">
        <f t="shared" ca="1" si="14"/>
        <v>1.20359459476308</v>
      </c>
      <c r="L131" s="1">
        <f t="shared" ca="1" si="15"/>
        <v>0.24712193604797072</v>
      </c>
    </row>
    <row r="132" spans="2:12" x14ac:dyDescent="0.2">
      <c r="B132" s="1">
        <f t="shared" ca="1" si="16"/>
        <v>0.28995284375852204</v>
      </c>
      <c r="C132" s="1">
        <f t="shared" ca="1" si="17"/>
        <v>3.142529895883476</v>
      </c>
      <c r="D132" s="1">
        <f t="shared" ca="1" si="10"/>
        <v>2.2411763540908138</v>
      </c>
      <c r="E132" s="1">
        <f t="shared" ca="1" si="18"/>
        <v>0.50270170767612476</v>
      </c>
      <c r="G132" s="1">
        <f t="shared" ca="1" si="19"/>
        <v>2.2411763540908138</v>
      </c>
      <c r="H132" s="1">
        <f t="shared" ca="1" si="11"/>
        <v>0.46756487025948101</v>
      </c>
      <c r="I132" s="1">
        <f t="shared" ca="1" si="12"/>
        <v>-8.1392591716037396E-2</v>
      </c>
      <c r="J132" s="1">
        <f t="shared" ca="1" si="13"/>
        <v>0.63029421090300197</v>
      </c>
      <c r="K132" s="1">
        <f t="shared" ca="1" si="14"/>
        <v>0.8070008860959611</v>
      </c>
      <c r="L132" s="1">
        <f t="shared" ca="1" si="15"/>
        <v>-0.46156856717445399</v>
      </c>
    </row>
    <row r="133" spans="2:12" x14ac:dyDescent="0.2">
      <c r="B133" s="1">
        <f t="shared" ca="1" si="16"/>
        <v>0.21090421933284731</v>
      </c>
      <c r="C133" s="1">
        <f t="shared" ca="1" si="17"/>
        <v>2.6640040080465042</v>
      </c>
      <c r="D133" s="1">
        <f t="shared" ca="1" si="10"/>
        <v>2.6837363178270022</v>
      </c>
      <c r="E133" s="1">
        <f t="shared" ca="1" si="18"/>
        <v>29.855621432785544</v>
      </c>
      <c r="G133" s="1">
        <f t="shared" ca="1" si="19"/>
        <v>2.6837363178270022</v>
      </c>
      <c r="H133" s="1">
        <f t="shared" ca="1" si="11"/>
        <v>0.56736526946107779</v>
      </c>
      <c r="I133" s="1">
        <f t="shared" ca="1" si="12"/>
        <v>0.16967026370190358</v>
      </c>
      <c r="J133" s="1">
        <f t="shared" ca="1" si="13"/>
        <v>0.83786148542421346</v>
      </c>
      <c r="K133" s="1">
        <f t="shared" ca="1" si="14"/>
        <v>0.98720997204303818</v>
      </c>
      <c r="L133" s="1">
        <f t="shared" ca="1" si="15"/>
        <v>-0.17690248401880565</v>
      </c>
    </row>
    <row r="134" spans="2:12" x14ac:dyDescent="0.2">
      <c r="B134" s="1">
        <f t="shared" ca="1" si="16"/>
        <v>0.19038713933764964</v>
      </c>
      <c r="C134" s="1">
        <f t="shared" ca="1" si="17"/>
        <v>4.27781276088254</v>
      </c>
      <c r="D134" s="1">
        <f t="shared" ca="1" si="10"/>
        <v>4.8414422139495761</v>
      </c>
      <c r="E134" s="1">
        <f t="shared" ca="1" si="18"/>
        <v>0.52471374325029885</v>
      </c>
      <c r="G134" s="1">
        <f t="shared" ca="1" si="19"/>
        <v>4.8414422139495761</v>
      </c>
      <c r="H134" s="1">
        <f t="shared" ca="1" si="11"/>
        <v>0.91167664670658677</v>
      </c>
      <c r="I134" s="1">
        <f t="shared" ca="1" si="12"/>
        <v>1.3511521260686539</v>
      </c>
      <c r="J134" s="1">
        <f t="shared" ca="1" si="13"/>
        <v>2.4267507296309256</v>
      </c>
      <c r="K134" s="1">
        <f t="shared" ca="1" si="14"/>
        <v>1.5772126544306424</v>
      </c>
      <c r="L134" s="1">
        <f t="shared" ca="1" si="15"/>
        <v>0.88655321427191325</v>
      </c>
    </row>
    <row r="135" spans="2:12" x14ac:dyDescent="0.2">
      <c r="B135" s="1">
        <f t="shared" ca="1" si="16"/>
        <v>0.42321752708523691</v>
      </c>
      <c r="C135" s="1">
        <f t="shared" ca="1" si="17"/>
        <v>3.8990292160374889</v>
      </c>
      <c r="D135" s="1">
        <f t="shared" ca="1" si="10"/>
        <v>3.2346029035284749</v>
      </c>
      <c r="E135" s="1">
        <f t="shared" ca="1" si="18"/>
        <v>3.0375726596293258</v>
      </c>
      <c r="G135" s="1">
        <f t="shared" ca="1" si="19"/>
        <v>3.2346029035284749</v>
      </c>
      <c r="H135" s="1">
        <f t="shared" ca="1" si="11"/>
        <v>0.6871257485029939</v>
      </c>
      <c r="I135" s="1">
        <f t="shared" ca="1" si="12"/>
        <v>0.48771954888450414</v>
      </c>
      <c r="J135" s="1">
        <f t="shared" ca="1" si="13"/>
        <v>1.1619539215718344</v>
      </c>
      <c r="K135" s="1">
        <f t="shared" ca="1" si="14"/>
        <v>1.17390617034998</v>
      </c>
      <c r="L135" s="1">
        <f t="shared" ca="1" si="15"/>
        <v>0.15010300323023906</v>
      </c>
    </row>
    <row r="136" spans="2:12" x14ac:dyDescent="0.2">
      <c r="B136" s="1">
        <f t="shared" ca="1" si="16"/>
        <v>1.9836595565286565E-3</v>
      </c>
      <c r="C136" s="1">
        <f t="shared" ca="1" si="17"/>
        <v>3.2130427585075267</v>
      </c>
      <c r="D136" s="1">
        <f t="shared" ca="1" si="10"/>
        <v>6.2636242213013542</v>
      </c>
      <c r="E136" s="1">
        <f t="shared" ca="1" si="18"/>
        <v>0.59231323521411672</v>
      </c>
      <c r="G136" s="1">
        <f t="shared" ca="1" si="19"/>
        <v>6.2636242213013542</v>
      </c>
      <c r="H136" s="1">
        <f t="shared" ca="1" si="11"/>
        <v>0.97155688622754488</v>
      </c>
      <c r="I136" s="1">
        <f t="shared" ca="1" si="12"/>
        <v>1.9041839786906027</v>
      </c>
      <c r="J136" s="1">
        <f t="shared" ca="1" si="13"/>
        <v>3.5598491943702042</v>
      </c>
      <c r="K136" s="1">
        <f t="shared" ca="1" si="14"/>
        <v>1.8347589666753126</v>
      </c>
      <c r="L136" s="1">
        <f t="shared" ca="1" si="15"/>
        <v>1.2697181828347159</v>
      </c>
    </row>
    <row r="137" spans="2:12" x14ac:dyDescent="0.2">
      <c r="B137" s="1">
        <f t="shared" ca="1" si="16"/>
        <v>6.7255345688277943E-2</v>
      </c>
      <c r="C137" s="1">
        <f t="shared" ca="1" si="17"/>
        <v>3.4282983831442269</v>
      </c>
      <c r="D137" s="1">
        <f t="shared" ref="D137:D200" ca="1" si="20" xml:space="preserve"> $D$5*(-LN(1-RAND()))^(1/$D$7)</f>
        <v>2.25240099659562</v>
      </c>
      <c r="E137" s="1">
        <f t="shared" ca="1" si="18"/>
        <v>0.75490485443434296</v>
      </c>
      <c r="G137" s="1">
        <f t="shared" ca="1" si="19"/>
        <v>2.25240099659562</v>
      </c>
      <c r="H137" s="1">
        <f t="shared" ref="H137:H200" ca="1" si="21">(RANK(G137,$G$9:$G$208,1)-0.3)/((COUNT($G$9:$G$208)+0.4))</f>
        <v>0.4875249500998004</v>
      </c>
      <c r="I137" s="1">
        <f t="shared" ref="I137:I200" ca="1" si="22">NORMSINV(H137)</f>
        <v>-3.1275410739968465E-2</v>
      </c>
      <c r="J137" s="1">
        <f t="shared" ref="J137:J200" ca="1" si="23" xml:space="preserve"> -LN(1-H137)</f>
        <v>0.66850325227619734</v>
      </c>
      <c r="K137" s="1">
        <f t="shared" ref="K137:K200" ca="1" si="24">LN(G137)</f>
        <v>0.81199675685765849</v>
      </c>
      <c r="L137" s="1">
        <f t="shared" ref="L137:L200" ca="1" si="25">LN( -LN(1-H137))</f>
        <v>-0.40271401741652491</v>
      </c>
    </row>
    <row r="138" spans="2:12" x14ac:dyDescent="0.2">
      <c r="B138" s="1">
        <f t="shared" ref="B138:B201" ca="1" si="26" xml:space="preserve"> -LN(RAND())/$B$7</f>
        <v>0.59786976091885591</v>
      </c>
      <c r="C138" s="1">
        <f t="shared" ref="C138:C201" ca="1" si="27">NORMSINV(RAND())*$C$7+$C$5</f>
        <v>5.3795320143766094</v>
      </c>
      <c r="D138" s="1">
        <f t="shared" ca="1" si="20"/>
        <v>2.3572509612359984</v>
      </c>
      <c r="E138" s="1">
        <f t="shared" ref="E138:E201" ca="1" si="28">EXP(NORMSINV(RAND())*$E$7+$E$5)</f>
        <v>2.0285443974283231E-2</v>
      </c>
      <c r="G138" s="1">
        <f t="shared" ref="G138:G201" ca="1" si="29">OFFSET(B138:E138,0,$G$7,1,1)</f>
        <v>2.3572509612359984</v>
      </c>
      <c r="H138" s="1">
        <f t="shared" ca="1" si="21"/>
        <v>0.52245508982035926</v>
      </c>
      <c r="I138" s="1">
        <f t="shared" ca="1" si="22"/>
        <v>5.6316317022151882E-2</v>
      </c>
      <c r="J138" s="1">
        <f t="shared" ca="1" si="23"/>
        <v>0.73909707075180109</v>
      </c>
      <c r="K138" s="1">
        <f t="shared" ca="1" si="24"/>
        <v>0.85749609314212127</v>
      </c>
      <c r="L138" s="1">
        <f t="shared" ca="1" si="25"/>
        <v>-0.30232601246284735</v>
      </c>
    </row>
    <row r="139" spans="2:12" x14ac:dyDescent="0.2">
      <c r="B139" s="1">
        <f t="shared" ca="1" si="26"/>
        <v>0.26877711669922749</v>
      </c>
      <c r="C139" s="1">
        <f t="shared" ca="1" si="27"/>
        <v>3.2168419043996992</v>
      </c>
      <c r="D139" s="1">
        <f t="shared" ca="1" si="20"/>
        <v>0.72855631808888699</v>
      </c>
      <c r="E139" s="1">
        <f t="shared" ca="1" si="28"/>
        <v>25.852675340694788</v>
      </c>
      <c r="G139" s="1">
        <f t="shared" ca="1" si="29"/>
        <v>0.72855631808888699</v>
      </c>
      <c r="H139" s="1">
        <f t="shared" ca="1" si="21"/>
        <v>5.8383233532934127E-2</v>
      </c>
      <c r="I139" s="1">
        <f t="shared" ca="1" si="22"/>
        <v>-1.5684915216655271</v>
      </c>
      <c r="J139" s="1">
        <f t="shared" ca="1" si="23"/>
        <v>6.0156916836205249E-2</v>
      </c>
      <c r="K139" s="1">
        <f t="shared" ca="1" si="24"/>
        <v>-0.3166903494181057</v>
      </c>
      <c r="L139" s="1">
        <f t="shared" ca="1" si="25"/>
        <v>-2.810798850052032</v>
      </c>
    </row>
    <row r="140" spans="2:12" x14ac:dyDescent="0.2">
      <c r="B140" s="1">
        <f t="shared" ca="1" si="26"/>
        <v>1.2606141861188755E-2</v>
      </c>
      <c r="C140" s="1">
        <f t="shared" ca="1" si="27"/>
        <v>4.4158205118766745</v>
      </c>
      <c r="D140" s="1">
        <f t="shared" ca="1" si="20"/>
        <v>6.4112653906462729</v>
      </c>
      <c r="E140" s="1">
        <f t="shared" ca="1" si="28"/>
        <v>11.291461789002234</v>
      </c>
      <c r="G140" s="1">
        <f t="shared" ca="1" si="29"/>
        <v>6.4112653906462729</v>
      </c>
      <c r="H140" s="1">
        <f t="shared" ca="1" si="21"/>
        <v>0.98153692614770449</v>
      </c>
      <c r="I140" s="1">
        <f t="shared" ca="1" si="22"/>
        <v>2.0865796576126199</v>
      </c>
      <c r="J140" s="1">
        <f t="shared" ca="1" si="23"/>
        <v>3.9919825495605257</v>
      </c>
      <c r="K140" s="1">
        <f t="shared" ca="1" si="24"/>
        <v>1.8580566602871902</v>
      </c>
      <c r="L140" s="1">
        <f t="shared" ca="1" si="25"/>
        <v>1.3842879870870894</v>
      </c>
    </row>
    <row r="141" spans="2:12" x14ac:dyDescent="0.2">
      <c r="B141" s="1">
        <f t="shared" ca="1" si="26"/>
        <v>0.56602345356088135</v>
      </c>
      <c r="C141" s="1">
        <f t="shared" ca="1" si="27"/>
        <v>3.5340483827195794</v>
      </c>
      <c r="D141" s="1">
        <f t="shared" ca="1" si="20"/>
        <v>3.3661965003166912</v>
      </c>
      <c r="E141" s="1">
        <f t="shared" ca="1" si="28"/>
        <v>11.679925281359385</v>
      </c>
      <c r="G141" s="1">
        <f t="shared" ca="1" si="29"/>
        <v>3.3661965003166912</v>
      </c>
      <c r="H141" s="1">
        <f t="shared" ca="1" si="21"/>
        <v>0.72704590818363268</v>
      </c>
      <c r="I141" s="1">
        <f t="shared" ca="1" si="22"/>
        <v>0.60390292558359793</v>
      </c>
      <c r="J141" s="1">
        <f t="shared" ca="1" si="23"/>
        <v>1.298451659782774</v>
      </c>
      <c r="K141" s="1">
        <f t="shared" ca="1" si="24"/>
        <v>1.2137834720553842</v>
      </c>
      <c r="L141" s="1">
        <f t="shared" ca="1" si="25"/>
        <v>0.26117252369013333</v>
      </c>
    </row>
    <row r="142" spans="2:12" x14ac:dyDescent="0.2">
      <c r="B142" s="1">
        <f t="shared" ca="1" si="26"/>
        <v>0.20874511065116852</v>
      </c>
      <c r="C142" s="1">
        <f t="shared" ca="1" si="27"/>
        <v>4.3599242465013273</v>
      </c>
      <c r="D142" s="1">
        <f t="shared" ca="1" si="20"/>
        <v>2.292633301392895</v>
      </c>
      <c r="E142" s="1">
        <f t="shared" ca="1" si="28"/>
        <v>4.7515372256322221</v>
      </c>
      <c r="G142" s="1">
        <f t="shared" ca="1" si="29"/>
        <v>2.292633301392895</v>
      </c>
      <c r="H142" s="1">
        <f t="shared" ca="1" si="21"/>
        <v>0.50748502994011979</v>
      </c>
      <c r="I142" s="1">
        <f t="shared" ca="1" si="22"/>
        <v>1.8763288596579494E-2</v>
      </c>
      <c r="J142" s="1">
        <f t="shared" ca="1" si="23"/>
        <v>0.7082304227712739</v>
      </c>
      <c r="K142" s="1">
        <f t="shared" ca="1" si="24"/>
        <v>0.82970107019429518</v>
      </c>
      <c r="L142" s="1">
        <f t="shared" ca="1" si="25"/>
        <v>-0.34498578234606808</v>
      </c>
    </row>
    <row r="143" spans="2:12" x14ac:dyDescent="0.2">
      <c r="B143" s="1">
        <f t="shared" ca="1" si="26"/>
        <v>0.15664236651975408</v>
      </c>
      <c r="C143" s="1">
        <f t="shared" ca="1" si="27"/>
        <v>5.6292971855539253</v>
      </c>
      <c r="D143" s="1">
        <f t="shared" ca="1" si="20"/>
        <v>1.7866555298109783</v>
      </c>
      <c r="E143" s="1">
        <f t="shared" ca="1" si="28"/>
        <v>3.1797783480550303</v>
      </c>
      <c r="G143" s="1">
        <f t="shared" ca="1" si="29"/>
        <v>1.7866555298109783</v>
      </c>
      <c r="H143" s="1">
        <f t="shared" ca="1" si="21"/>
        <v>0.34281437125748504</v>
      </c>
      <c r="I143" s="1">
        <f t="shared" ca="1" si="22"/>
        <v>-0.40479426798281953</v>
      </c>
      <c r="J143" s="1">
        <f t="shared" ca="1" si="23"/>
        <v>0.4197887604614744</v>
      </c>
      <c r="K143" s="1">
        <f t="shared" ca="1" si="24"/>
        <v>0.58034545308042285</v>
      </c>
      <c r="L143" s="1">
        <f t="shared" ca="1" si="25"/>
        <v>-0.86800364550934783</v>
      </c>
    </row>
    <row r="144" spans="2:12" x14ac:dyDescent="0.2">
      <c r="B144" s="1">
        <f t="shared" ca="1" si="26"/>
        <v>1.4004850153013276E-3</v>
      </c>
      <c r="C144" s="1">
        <f t="shared" ca="1" si="27"/>
        <v>5.258984913425139</v>
      </c>
      <c r="D144" s="1">
        <f t="shared" ca="1" si="20"/>
        <v>3.8495587190817151</v>
      </c>
      <c r="E144" s="1">
        <f t="shared" ca="1" si="28"/>
        <v>9.0674984747033824E-2</v>
      </c>
      <c r="G144" s="1">
        <f t="shared" ca="1" si="29"/>
        <v>3.8495587190817151</v>
      </c>
      <c r="H144" s="1">
        <f t="shared" ca="1" si="21"/>
        <v>0.83682634730538918</v>
      </c>
      <c r="I144" s="1">
        <f t="shared" ca="1" si="22"/>
        <v>0.98149782715935407</v>
      </c>
      <c r="J144" s="1">
        <f t="shared" ca="1" si="23"/>
        <v>1.8129402913075019</v>
      </c>
      <c r="K144" s="1">
        <f t="shared" ca="1" si="24"/>
        <v>1.3479585233101661</v>
      </c>
      <c r="L144" s="1">
        <f t="shared" ca="1" si="25"/>
        <v>0.59494999758863676</v>
      </c>
    </row>
    <row r="145" spans="2:12" x14ac:dyDescent="0.2">
      <c r="B145" s="1">
        <f t="shared" ca="1" si="26"/>
        <v>0.53601301008804414</v>
      </c>
      <c r="C145" s="1">
        <f t="shared" ca="1" si="27"/>
        <v>4.4277888473671734</v>
      </c>
      <c r="D145" s="1">
        <f t="shared" ca="1" si="20"/>
        <v>0.23431155342941259</v>
      </c>
      <c r="E145" s="1">
        <f t="shared" ca="1" si="28"/>
        <v>2.5742392100499525</v>
      </c>
      <c r="G145" s="1">
        <f t="shared" ca="1" si="29"/>
        <v>0.23431155342941259</v>
      </c>
      <c r="H145" s="1">
        <f t="shared" ca="1" si="21"/>
        <v>8.4830339321357289E-3</v>
      </c>
      <c r="I145" s="1">
        <f t="shared" ca="1" si="22"/>
        <v>-2.3874422545356238</v>
      </c>
      <c r="J145" s="1">
        <f t="shared" ca="1" si="23"/>
        <v>8.5192196529385155E-3</v>
      </c>
      <c r="K145" s="1">
        <f t="shared" ca="1" si="24"/>
        <v>-1.4511036242726134</v>
      </c>
      <c r="L145" s="1">
        <f t="shared" ca="1" si="25"/>
        <v>-4.765430532366226</v>
      </c>
    </row>
    <row r="146" spans="2:12" x14ac:dyDescent="0.2">
      <c r="B146" s="1">
        <f t="shared" ca="1" si="26"/>
        <v>7.0870563212069851E-3</v>
      </c>
      <c r="C146" s="1">
        <f t="shared" ca="1" si="27"/>
        <v>4.3630363479483778</v>
      </c>
      <c r="D146" s="1">
        <f t="shared" ca="1" si="20"/>
        <v>2.2009384400994074</v>
      </c>
      <c r="E146" s="1">
        <f t="shared" ca="1" si="28"/>
        <v>2.3029757849338823</v>
      </c>
      <c r="G146" s="1">
        <f t="shared" ca="1" si="29"/>
        <v>2.2009384400994074</v>
      </c>
      <c r="H146" s="1">
        <f t="shared" ca="1" si="21"/>
        <v>0.43263473053892215</v>
      </c>
      <c r="I146" s="1">
        <f t="shared" ca="1" si="22"/>
        <v>-0.16967026370190372</v>
      </c>
      <c r="J146" s="1">
        <f t="shared" ca="1" si="23"/>
        <v>0.56675196845421949</v>
      </c>
      <c r="K146" s="1">
        <f t="shared" ca="1" si="24"/>
        <v>0.78888383309339549</v>
      </c>
      <c r="L146" s="1">
        <f t="shared" ca="1" si="25"/>
        <v>-0.5678335163685595</v>
      </c>
    </row>
    <row r="147" spans="2:12" x14ac:dyDescent="0.2">
      <c r="B147" s="1">
        <f t="shared" ca="1" si="26"/>
        <v>0.17311397783915836</v>
      </c>
      <c r="C147" s="1">
        <f t="shared" ca="1" si="27"/>
        <v>2.9039574191020772</v>
      </c>
      <c r="D147" s="1">
        <f t="shared" ca="1" si="20"/>
        <v>2.1076738415428196</v>
      </c>
      <c r="E147" s="1">
        <f t="shared" ca="1" si="28"/>
        <v>0.63061759632476178</v>
      </c>
      <c r="G147" s="1">
        <f t="shared" ca="1" si="29"/>
        <v>2.1076738415428196</v>
      </c>
      <c r="H147" s="1">
        <f t="shared" ca="1" si="21"/>
        <v>0.39271457085828343</v>
      </c>
      <c r="I147" s="1">
        <f t="shared" ca="1" si="22"/>
        <v>-0.27225085458216447</v>
      </c>
      <c r="J147" s="1">
        <f t="shared" ca="1" si="23"/>
        <v>0.49875636921722821</v>
      </c>
      <c r="K147" s="1">
        <f t="shared" ca="1" si="24"/>
        <v>0.74558489458230637</v>
      </c>
      <c r="L147" s="1">
        <f t="shared" ca="1" si="25"/>
        <v>-0.69563754049924686</v>
      </c>
    </row>
    <row r="148" spans="2:12" x14ac:dyDescent="0.2">
      <c r="B148" s="1">
        <f t="shared" ca="1" si="26"/>
        <v>9.463941704763057E-2</v>
      </c>
      <c r="C148" s="1">
        <f t="shared" ca="1" si="27"/>
        <v>3.0082781589875975</v>
      </c>
      <c r="D148" s="1">
        <f t="shared" ca="1" si="20"/>
        <v>3.6842648129430864</v>
      </c>
      <c r="E148" s="1">
        <f t="shared" ca="1" si="28"/>
        <v>7.3574090770434584</v>
      </c>
      <c r="G148" s="1">
        <f t="shared" ca="1" si="29"/>
        <v>3.6842648129430864</v>
      </c>
      <c r="H148" s="1">
        <f t="shared" ca="1" si="21"/>
        <v>0.80688622754491013</v>
      </c>
      <c r="I148" s="1">
        <f t="shared" ca="1" si="22"/>
        <v>0.86647898678975666</v>
      </c>
      <c r="J148" s="1">
        <f t="shared" ca="1" si="23"/>
        <v>1.6444757691749734</v>
      </c>
      <c r="K148" s="1">
        <f t="shared" ca="1" si="24"/>
        <v>1.3040709977160552</v>
      </c>
      <c r="L148" s="1">
        <f t="shared" ca="1" si="25"/>
        <v>0.49742165207504246</v>
      </c>
    </row>
    <row r="149" spans="2:12" x14ac:dyDescent="0.2">
      <c r="B149" s="1">
        <f t="shared" ca="1" si="26"/>
        <v>0.13705716431035445</v>
      </c>
      <c r="C149" s="1">
        <f t="shared" ca="1" si="27"/>
        <v>2.5282278204406659</v>
      </c>
      <c r="D149" s="1">
        <f t="shared" ca="1" si="20"/>
        <v>3.9323340289872881</v>
      </c>
      <c r="E149" s="1">
        <f t="shared" ca="1" si="28"/>
        <v>0.2106983226368421</v>
      </c>
      <c r="G149" s="1">
        <f t="shared" ca="1" si="29"/>
        <v>3.9323340289872881</v>
      </c>
      <c r="H149" s="1">
        <f t="shared" ca="1" si="21"/>
        <v>0.85678642714570852</v>
      </c>
      <c r="I149" s="1">
        <f t="shared" ca="1" si="22"/>
        <v>1.0659922490614977</v>
      </c>
      <c r="J149" s="1">
        <f t="shared" ca="1" si="23"/>
        <v>1.9434182464451339</v>
      </c>
      <c r="K149" s="1">
        <f t="shared" ca="1" si="24"/>
        <v>1.3692331500977313</v>
      </c>
      <c r="L149" s="1">
        <f t="shared" ca="1" si="25"/>
        <v>0.664448405308391</v>
      </c>
    </row>
    <row r="150" spans="2:12" x14ac:dyDescent="0.2">
      <c r="B150" s="1">
        <f t="shared" ca="1" si="26"/>
        <v>0.20309414235853815</v>
      </c>
      <c r="C150" s="1">
        <f t="shared" ca="1" si="27"/>
        <v>3.1608711819792763</v>
      </c>
      <c r="D150" s="1">
        <f t="shared" ca="1" si="20"/>
        <v>1.6409682636722493</v>
      </c>
      <c r="E150" s="1">
        <f t="shared" ca="1" si="28"/>
        <v>7.7097204423173213</v>
      </c>
      <c r="G150" s="1">
        <f t="shared" ca="1" si="29"/>
        <v>1.6409682636722493</v>
      </c>
      <c r="H150" s="1">
        <f t="shared" ca="1" si="21"/>
        <v>0.28792415169660679</v>
      </c>
      <c r="I150" s="1">
        <f t="shared" ca="1" si="22"/>
        <v>-0.55945929566790298</v>
      </c>
      <c r="J150" s="1">
        <f t="shared" ca="1" si="23"/>
        <v>0.33957084472791899</v>
      </c>
      <c r="K150" s="1">
        <f t="shared" ca="1" si="24"/>
        <v>0.49528647229403611</v>
      </c>
      <c r="L150" s="1">
        <f t="shared" ca="1" si="25"/>
        <v>-1.0800726800327805</v>
      </c>
    </row>
    <row r="151" spans="2:12" x14ac:dyDescent="0.2">
      <c r="B151" s="1">
        <f t="shared" ca="1" si="26"/>
        <v>1.8882183135718194E-2</v>
      </c>
      <c r="C151" s="1">
        <f t="shared" ca="1" si="27"/>
        <v>3.2768098375226473</v>
      </c>
      <c r="D151" s="1">
        <f t="shared" ca="1" si="20"/>
        <v>0.64696931373065181</v>
      </c>
      <c r="E151" s="1">
        <f t="shared" ca="1" si="28"/>
        <v>9.5629753916330523E-2</v>
      </c>
      <c r="G151" s="1">
        <f t="shared" ca="1" si="29"/>
        <v>0.64696931373065181</v>
      </c>
      <c r="H151" s="1">
        <f t="shared" ca="1" si="21"/>
        <v>4.8403193612774446E-2</v>
      </c>
      <c r="I151" s="1">
        <f t="shared" ca="1" si="22"/>
        <v>-1.6605374163770485</v>
      </c>
      <c r="J151" s="1">
        <f t="shared" ca="1" si="23"/>
        <v>4.9613856604336357E-2</v>
      </c>
      <c r="K151" s="1">
        <f t="shared" ca="1" si="24"/>
        <v>-0.43545641415213876</v>
      </c>
      <c r="L151" s="1">
        <f t="shared" ca="1" si="25"/>
        <v>-3.0034851172440451</v>
      </c>
    </row>
    <row r="152" spans="2:12" x14ac:dyDescent="0.2">
      <c r="B152" s="1">
        <f t="shared" ca="1" si="26"/>
        <v>0.74320937178457747</v>
      </c>
      <c r="C152" s="1">
        <f t="shared" ca="1" si="27"/>
        <v>4.8893657632415426</v>
      </c>
      <c r="D152" s="1">
        <f t="shared" ca="1" si="20"/>
        <v>2.0798657814898998</v>
      </c>
      <c r="E152" s="1">
        <f t="shared" ca="1" si="28"/>
        <v>6.7949875035141103</v>
      </c>
      <c r="G152" s="1">
        <f t="shared" ca="1" si="29"/>
        <v>2.0798657814898998</v>
      </c>
      <c r="H152" s="1">
        <f t="shared" ca="1" si="21"/>
        <v>0.38273453093812376</v>
      </c>
      <c r="I152" s="1">
        <f t="shared" ca="1" si="22"/>
        <v>-0.29830673829035226</v>
      </c>
      <c r="J152" s="1">
        <f t="shared" ca="1" si="23"/>
        <v>0.48245608981226762</v>
      </c>
      <c r="K152" s="1">
        <f t="shared" ca="1" si="24"/>
        <v>0.7323033635013414</v>
      </c>
      <c r="L152" s="1">
        <f t="shared" ca="1" si="25"/>
        <v>-0.7288653679147844</v>
      </c>
    </row>
    <row r="153" spans="2:12" x14ac:dyDescent="0.2">
      <c r="B153" s="1">
        <f t="shared" ca="1" si="26"/>
        <v>7.9441032756386309E-2</v>
      </c>
      <c r="C153" s="1">
        <f t="shared" ca="1" si="27"/>
        <v>3.7894110289281691</v>
      </c>
      <c r="D153" s="1">
        <f t="shared" ca="1" si="20"/>
        <v>1.0025801858785541</v>
      </c>
      <c r="E153" s="1">
        <f t="shared" ca="1" si="28"/>
        <v>1.6186925273810588</v>
      </c>
      <c r="G153" s="1">
        <f t="shared" ca="1" si="29"/>
        <v>1.0025801858785541</v>
      </c>
      <c r="H153" s="1">
        <f t="shared" ca="1" si="21"/>
        <v>0.14820359281437126</v>
      </c>
      <c r="I153" s="1">
        <f t="shared" ca="1" si="22"/>
        <v>-1.0441690455889392</v>
      </c>
      <c r="J153" s="1">
        <f t="shared" ca="1" si="23"/>
        <v>0.16040773941031478</v>
      </c>
      <c r="K153" s="1">
        <f t="shared" ca="1" si="24"/>
        <v>2.5768629136542712E-3</v>
      </c>
      <c r="L153" s="1">
        <f t="shared" ca="1" si="25"/>
        <v>-1.830036334026002</v>
      </c>
    </row>
    <row r="154" spans="2:12" x14ac:dyDescent="0.2">
      <c r="B154" s="1">
        <f t="shared" ca="1" si="26"/>
        <v>0.17678664289523605</v>
      </c>
      <c r="C154" s="1">
        <f t="shared" ca="1" si="27"/>
        <v>5.6804871803073835</v>
      </c>
      <c r="D154" s="1">
        <f t="shared" ca="1" si="20"/>
        <v>3.14541319201214</v>
      </c>
      <c r="E154" s="1">
        <f t="shared" ca="1" si="28"/>
        <v>4.5007197009389719</v>
      </c>
      <c r="G154" s="1">
        <f t="shared" ca="1" si="29"/>
        <v>3.14541319201214</v>
      </c>
      <c r="H154" s="1">
        <f t="shared" ca="1" si="21"/>
        <v>0.66716566866267457</v>
      </c>
      <c r="I154" s="1">
        <f t="shared" ca="1" si="22"/>
        <v>0.43210009909511987</v>
      </c>
      <c r="J154" s="1">
        <f t="shared" ca="1" si="23"/>
        <v>1.1001104162891315</v>
      </c>
      <c r="K154" s="1">
        <f t="shared" ca="1" si="24"/>
        <v>1.1459452621307213</v>
      </c>
      <c r="L154" s="1">
        <f t="shared" ca="1" si="25"/>
        <v>9.5410553211410926E-2</v>
      </c>
    </row>
    <row r="155" spans="2:12" x14ac:dyDescent="0.2">
      <c r="B155" s="1">
        <f t="shared" ca="1" si="26"/>
        <v>0.13207806286676696</v>
      </c>
      <c r="C155" s="1">
        <f t="shared" ca="1" si="27"/>
        <v>3.6396120453366358</v>
      </c>
      <c r="D155" s="1">
        <f t="shared" ca="1" si="20"/>
        <v>0.19107735488241989</v>
      </c>
      <c r="E155" s="1">
        <f t="shared" ca="1" si="28"/>
        <v>54.540508419444144</v>
      </c>
      <c r="G155" s="1">
        <f t="shared" ca="1" si="29"/>
        <v>0.19107735488241989</v>
      </c>
      <c r="H155" s="1">
        <f t="shared" ca="1" si="21"/>
        <v>3.4930139720558877E-3</v>
      </c>
      <c r="I155" s="1">
        <f t="shared" ca="1" si="22"/>
        <v>-2.6975095569769199</v>
      </c>
      <c r="J155" s="1">
        <f t="shared" ca="1" si="23"/>
        <v>3.4991287889402384E-3</v>
      </c>
      <c r="K155" s="1">
        <f t="shared" ca="1" si="24"/>
        <v>-1.6550769335412239</v>
      </c>
      <c r="L155" s="1">
        <f t="shared" ca="1" si="25"/>
        <v>-5.6552412589175045</v>
      </c>
    </row>
    <row r="156" spans="2:12" x14ac:dyDescent="0.2">
      <c r="B156" s="1">
        <f t="shared" ca="1" si="26"/>
        <v>0.2289024785684001</v>
      </c>
      <c r="C156" s="1">
        <f t="shared" ca="1" si="27"/>
        <v>3.3787201168197285</v>
      </c>
      <c r="D156" s="1">
        <f t="shared" ca="1" si="20"/>
        <v>2.2475574275259329</v>
      </c>
      <c r="E156" s="1">
        <f t="shared" ca="1" si="28"/>
        <v>14.649683651999689</v>
      </c>
      <c r="G156" s="1">
        <f t="shared" ca="1" si="29"/>
        <v>2.2475574275259329</v>
      </c>
      <c r="H156" s="1">
        <f t="shared" ca="1" si="21"/>
        <v>0.48253493013972054</v>
      </c>
      <c r="I156" s="1">
        <f t="shared" ca="1" si="22"/>
        <v>-4.379243125769644E-2</v>
      </c>
      <c r="J156" s="1">
        <f t="shared" ca="1" si="23"/>
        <v>0.65881325397522816</v>
      </c>
      <c r="K156" s="1">
        <f t="shared" ca="1" si="24"/>
        <v>0.8098440387728747</v>
      </c>
      <c r="L156" s="1">
        <f t="shared" ca="1" si="25"/>
        <v>-0.41731516252153911</v>
      </c>
    </row>
    <row r="157" spans="2:12" x14ac:dyDescent="0.2">
      <c r="B157" s="1">
        <f t="shared" ca="1" si="26"/>
        <v>0.36688823099318363</v>
      </c>
      <c r="C157" s="1">
        <f t="shared" ca="1" si="27"/>
        <v>3.9276715476238095</v>
      </c>
      <c r="D157" s="1">
        <f t="shared" ca="1" si="20"/>
        <v>1.8259246929521151</v>
      </c>
      <c r="E157" s="1">
        <f t="shared" ca="1" si="28"/>
        <v>1.5549942548297262</v>
      </c>
      <c r="G157" s="1">
        <f t="shared" ca="1" si="29"/>
        <v>1.8259246929521151</v>
      </c>
      <c r="H157" s="1">
        <f t="shared" ca="1" si="21"/>
        <v>0.35279441117764471</v>
      </c>
      <c r="I157" s="1">
        <f t="shared" ca="1" si="22"/>
        <v>-0.37778701270085818</v>
      </c>
      <c r="J157" s="1">
        <f t="shared" ca="1" si="23"/>
        <v>0.43509127788831142</v>
      </c>
      <c r="K157" s="1">
        <f t="shared" ca="1" si="24"/>
        <v>0.6020865397845967</v>
      </c>
      <c r="L157" s="1">
        <f t="shared" ca="1" si="25"/>
        <v>-0.83219943567957166</v>
      </c>
    </row>
    <row r="158" spans="2:12" x14ac:dyDescent="0.2">
      <c r="B158" s="1">
        <f t="shared" ca="1" si="26"/>
        <v>9.3313626904546865E-2</v>
      </c>
      <c r="C158" s="1">
        <f t="shared" ca="1" si="27"/>
        <v>4.0976810552558076</v>
      </c>
      <c r="D158" s="1">
        <f t="shared" ca="1" si="20"/>
        <v>1.7652386370940309</v>
      </c>
      <c r="E158" s="1">
        <f t="shared" ca="1" si="28"/>
        <v>4.1928652554772539</v>
      </c>
      <c r="G158" s="1">
        <f t="shared" ca="1" si="29"/>
        <v>1.7652386370940309</v>
      </c>
      <c r="H158" s="1">
        <f t="shared" ca="1" si="21"/>
        <v>0.33283433133732537</v>
      </c>
      <c r="I158" s="1">
        <f t="shared" ca="1" si="22"/>
        <v>-0.43210009909512009</v>
      </c>
      <c r="J158" s="1">
        <f t="shared" ca="1" si="23"/>
        <v>0.40471688510281234</v>
      </c>
      <c r="K158" s="1">
        <f t="shared" ca="1" si="24"/>
        <v>0.56828588639829269</v>
      </c>
      <c r="L158" s="1">
        <f t="shared" ca="1" si="25"/>
        <v>-0.90456750545322639</v>
      </c>
    </row>
    <row r="159" spans="2:12" x14ac:dyDescent="0.2">
      <c r="B159" s="1">
        <f t="shared" ca="1" si="26"/>
        <v>0.16083819783088008</v>
      </c>
      <c r="C159" s="1">
        <f t="shared" ca="1" si="27"/>
        <v>4.0374365253103814</v>
      </c>
      <c r="D159" s="1">
        <f t="shared" ca="1" si="20"/>
        <v>2.1192522521558717</v>
      </c>
      <c r="E159" s="1">
        <f t="shared" ca="1" si="28"/>
        <v>4.8065202616637492</v>
      </c>
      <c r="G159" s="1">
        <f t="shared" ca="1" si="29"/>
        <v>2.1192522521558717</v>
      </c>
      <c r="H159" s="1">
        <f t="shared" ca="1" si="21"/>
        <v>0.39770459081836329</v>
      </c>
      <c r="I159" s="1">
        <f t="shared" ca="1" si="22"/>
        <v>-0.2592929978290815</v>
      </c>
      <c r="J159" s="1">
        <f t="shared" ca="1" si="23"/>
        <v>0.50700724110722395</v>
      </c>
      <c r="K159" s="1">
        <f t="shared" ca="1" si="24"/>
        <v>0.75106331521944858</v>
      </c>
      <c r="L159" s="1">
        <f t="shared" ca="1" si="25"/>
        <v>-0.6792299932301753</v>
      </c>
    </row>
    <row r="160" spans="2:12" x14ac:dyDescent="0.2">
      <c r="B160" s="1">
        <f t="shared" ca="1" si="26"/>
        <v>0.1091046888194922</v>
      </c>
      <c r="C160" s="1">
        <f t="shared" ca="1" si="27"/>
        <v>4.6355529904799813</v>
      </c>
      <c r="D160" s="1">
        <f t="shared" ca="1" si="20"/>
        <v>2.0313313275964471</v>
      </c>
      <c r="E160" s="1">
        <f t="shared" ca="1" si="28"/>
        <v>0.66924221253074234</v>
      </c>
      <c r="G160" s="1">
        <f t="shared" ca="1" si="29"/>
        <v>2.0313313275964471</v>
      </c>
      <c r="H160" s="1">
        <f t="shared" ca="1" si="21"/>
        <v>0.36776447105788423</v>
      </c>
      <c r="I160" s="1">
        <f t="shared" ca="1" si="22"/>
        <v>-0.33778005379514503</v>
      </c>
      <c r="J160" s="1">
        <f t="shared" ca="1" si="23"/>
        <v>0.45849328188361638</v>
      </c>
      <c r="K160" s="1">
        <f t="shared" ca="1" si="24"/>
        <v>0.70869140449573098</v>
      </c>
      <c r="L160" s="1">
        <f t="shared" ca="1" si="25"/>
        <v>-0.77980963977329976</v>
      </c>
    </row>
    <row r="161" spans="2:12" x14ac:dyDescent="0.2">
      <c r="B161" s="1">
        <f t="shared" ca="1" si="26"/>
        <v>0.39398239131872143</v>
      </c>
      <c r="C161" s="1">
        <f t="shared" ca="1" si="27"/>
        <v>6.5367065335390047</v>
      </c>
      <c r="D161" s="1">
        <f t="shared" ca="1" si="20"/>
        <v>1.1464385244986013</v>
      </c>
      <c r="E161" s="1">
        <f t="shared" ca="1" si="28"/>
        <v>1.71323597510336E-2</v>
      </c>
      <c r="G161" s="1">
        <f t="shared" ca="1" si="29"/>
        <v>1.1464385244986013</v>
      </c>
      <c r="H161" s="1">
        <f t="shared" ca="1" si="21"/>
        <v>0.17315369261477045</v>
      </c>
      <c r="I161" s="1">
        <f t="shared" ca="1" si="22"/>
        <v>-0.94177590213267803</v>
      </c>
      <c r="J161" s="1">
        <f t="shared" ca="1" si="23"/>
        <v>0.19013644477819247</v>
      </c>
      <c r="K161" s="1">
        <f t="shared" ca="1" si="24"/>
        <v>0.13666020172871313</v>
      </c>
      <c r="L161" s="1">
        <f t="shared" ca="1" si="25"/>
        <v>-1.6600133341423726</v>
      </c>
    </row>
    <row r="162" spans="2:12" x14ac:dyDescent="0.2">
      <c r="B162" s="1">
        <f t="shared" ca="1" si="26"/>
        <v>0.15560440651120058</v>
      </c>
      <c r="C162" s="1">
        <f t="shared" ca="1" si="27"/>
        <v>3.3354128984575127</v>
      </c>
      <c r="D162" s="1">
        <f t="shared" ca="1" si="20"/>
        <v>3.4293293394718893</v>
      </c>
      <c r="E162" s="1">
        <f t="shared" ca="1" si="28"/>
        <v>2.0581953446529968</v>
      </c>
      <c r="G162" s="1">
        <f t="shared" ca="1" si="29"/>
        <v>3.4293293394718893</v>
      </c>
      <c r="H162" s="1">
        <f t="shared" ca="1" si="21"/>
        <v>0.75199600798403188</v>
      </c>
      <c r="I162" s="1">
        <f t="shared" ca="1" si="22"/>
        <v>0.68078430267664325</v>
      </c>
      <c r="J162" s="1">
        <f t="shared" ca="1" si="23"/>
        <v>1.3943104361081264</v>
      </c>
      <c r="K162" s="1">
        <f t="shared" ca="1" si="24"/>
        <v>1.232364714209025</v>
      </c>
      <c r="L162" s="1">
        <f t="shared" ca="1" si="25"/>
        <v>0.33239998202775339</v>
      </c>
    </row>
    <row r="163" spans="2:12" x14ac:dyDescent="0.2">
      <c r="B163" s="1">
        <f t="shared" ca="1" si="26"/>
        <v>8.1658007687815531E-2</v>
      </c>
      <c r="C163" s="1">
        <f t="shared" ca="1" si="27"/>
        <v>3.7821249744020298</v>
      </c>
      <c r="D163" s="1">
        <f t="shared" ca="1" si="20"/>
        <v>1.4493663227777338</v>
      </c>
      <c r="E163" s="1">
        <f t="shared" ca="1" si="28"/>
        <v>0.86496625276987582</v>
      </c>
      <c r="G163" s="1">
        <f t="shared" ca="1" si="29"/>
        <v>1.4493663227777338</v>
      </c>
      <c r="H163" s="1">
        <f t="shared" ca="1" si="21"/>
        <v>0.22804391217564871</v>
      </c>
      <c r="I163" s="1">
        <f t="shared" ca="1" si="22"/>
        <v>-0.74530423031537774</v>
      </c>
      <c r="J163" s="1">
        <f t="shared" ca="1" si="23"/>
        <v>0.25882761163168927</v>
      </c>
      <c r="K163" s="1">
        <f t="shared" ca="1" si="24"/>
        <v>0.37112644213797141</v>
      </c>
      <c r="L163" s="1">
        <f t="shared" ca="1" si="25"/>
        <v>-1.3515930310430357</v>
      </c>
    </row>
    <row r="164" spans="2:12" x14ac:dyDescent="0.2">
      <c r="B164" s="1">
        <f t="shared" ca="1" si="26"/>
        <v>0.53032694900917343</v>
      </c>
      <c r="C164" s="1">
        <f t="shared" ca="1" si="27"/>
        <v>3.6278904370823066</v>
      </c>
      <c r="D164" s="1">
        <f t="shared" ca="1" si="20"/>
        <v>2.7410447251085559</v>
      </c>
      <c r="E164" s="1">
        <f t="shared" ca="1" si="28"/>
        <v>2.9889760280830071</v>
      </c>
      <c r="G164" s="1">
        <f t="shared" ca="1" si="29"/>
        <v>2.7410447251085559</v>
      </c>
      <c r="H164" s="1">
        <f t="shared" ca="1" si="21"/>
        <v>0.58732534930139724</v>
      </c>
      <c r="I164" s="1">
        <f t="shared" ca="1" si="22"/>
        <v>0.22067011655872479</v>
      </c>
      <c r="J164" s="1">
        <f t="shared" ca="1" si="23"/>
        <v>0.8850957671810642</v>
      </c>
      <c r="K164" s="1">
        <f t="shared" ca="1" si="24"/>
        <v>1.0083391342647088</v>
      </c>
      <c r="L164" s="1">
        <f t="shared" ca="1" si="25"/>
        <v>-0.12205942832462266</v>
      </c>
    </row>
    <row r="165" spans="2:12" x14ac:dyDescent="0.2">
      <c r="B165" s="1">
        <f t="shared" ca="1" si="26"/>
        <v>0.36184930334282134</v>
      </c>
      <c r="C165" s="1">
        <f t="shared" ca="1" si="27"/>
        <v>2.6595152462524938</v>
      </c>
      <c r="D165" s="1">
        <f t="shared" ca="1" si="20"/>
        <v>3.2474763242035154</v>
      </c>
      <c r="E165" s="1">
        <f t="shared" ca="1" si="28"/>
        <v>12.674867753284776</v>
      </c>
      <c r="G165" s="1">
        <f t="shared" ca="1" si="29"/>
        <v>3.2474763242035154</v>
      </c>
      <c r="H165" s="1">
        <f t="shared" ca="1" si="21"/>
        <v>0.69211576846307377</v>
      </c>
      <c r="I165" s="1">
        <f t="shared" ca="1" si="22"/>
        <v>0.50185650440009322</v>
      </c>
      <c r="J165" s="1">
        <f t="shared" ca="1" si="23"/>
        <v>1.1780314382993673</v>
      </c>
      <c r="K165" s="1">
        <f t="shared" ca="1" si="24"/>
        <v>1.1778781790675326</v>
      </c>
      <c r="L165" s="1">
        <f t="shared" ca="1" si="25"/>
        <v>0.16384477273352424</v>
      </c>
    </row>
    <row r="166" spans="2:12" x14ac:dyDescent="0.2">
      <c r="B166" s="1">
        <f t="shared" ca="1" si="26"/>
        <v>0.1668507598993523</v>
      </c>
      <c r="C166" s="1">
        <f t="shared" ca="1" si="27"/>
        <v>5.3584464831794456</v>
      </c>
      <c r="D166" s="1">
        <f t="shared" ca="1" si="20"/>
        <v>0.38067094207262192</v>
      </c>
      <c r="E166" s="1">
        <f t="shared" ca="1" si="28"/>
        <v>0.81710595535636854</v>
      </c>
      <c r="G166" s="1">
        <f t="shared" ca="1" si="29"/>
        <v>0.38067094207262192</v>
      </c>
      <c r="H166" s="1">
        <f t="shared" ca="1" si="21"/>
        <v>2.8443113772455089E-2</v>
      </c>
      <c r="I166" s="1">
        <f t="shared" ca="1" si="22"/>
        <v>-1.9041839786906032</v>
      </c>
      <c r="J166" s="1">
        <f t="shared" ca="1" si="23"/>
        <v>2.8855456832555762E-2</v>
      </c>
      <c r="K166" s="1">
        <f t="shared" ca="1" si="24"/>
        <v>-0.96581994613320687</v>
      </c>
      <c r="L166" s="1">
        <f t="shared" ca="1" si="25"/>
        <v>-3.545456158937748</v>
      </c>
    </row>
    <row r="167" spans="2:12" x14ac:dyDescent="0.2">
      <c r="B167" s="1">
        <f t="shared" ca="1" si="26"/>
        <v>9.1801317209858291E-2</v>
      </c>
      <c r="C167" s="1">
        <f t="shared" ca="1" si="27"/>
        <v>5.0203763975348874</v>
      </c>
      <c r="D167" s="1">
        <f t="shared" ca="1" si="20"/>
        <v>1.5990414202144654</v>
      </c>
      <c r="E167" s="1">
        <f t="shared" ca="1" si="28"/>
        <v>1.6084810817202766</v>
      </c>
      <c r="G167" s="1">
        <f t="shared" ca="1" si="29"/>
        <v>1.5990414202144654</v>
      </c>
      <c r="H167" s="1">
        <f t="shared" ca="1" si="21"/>
        <v>0.27794411177644712</v>
      </c>
      <c r="I167" s="1">
        <f t="shared" ca="1" si="22"/>
        <v>-0.58895982595082241</v>
      </c>
      <c r="J167" s="1">
        <f t="shared" ca="1" si="23"/>
        <v>0.32565273557327168</v>
      </c>
      <c r="K167" s="1">
        <f t="shared" ca="1" si="24"/>
        <v>0.46940433734024972</v>
      </c>
      <c r="L167" s="1">
        <f t="shared" ca="1" si="25"/>
        <v>-1.1219236936771766</v>
      </c>
    </row>
    <row r="168" spans="2:12" x14ac:dyDescent="0.2">
      <c r="B168" s="1">
        <f t="shared" ca="1" si="26"/>
        <v>0.86157325137048879</v>
      </c>
      <c r="C168" s="1">
        <f t="shared" ca="1" si="27"/>
        <v>3.0578694502781323</v>
      </c>
      <c r="D168" s="1">
        <f t="shared" ca="1" si="20"/>
        <v>0.95787937139815793</v>
      </c>
      <c r="E168" s="1">
        <f t="shared" ca="1" si="28"/>
        <v>195.45046434449037</v>
      </c>
      <c r="G168" s="1">
        <f t="shared" ca="1" si="29"/>
        <v>0.95787937139815793</v>
      </c>
      <c r="H168" s="1">
        <f t="shared" ca="1" si="21"/>
        <v>0.1182634730538922</v>
      </c>
      <c r="I168" s="1">
        <f t="shared" ca="1" si="22"/>
        <v>-1.1837123561092822</v>
      </c>
      <c r="J168" s="1">
        <f t="shared" ca="1" si="23"/>
        <v>0.12586198988505898</v>
      </c>
      <c r="K168" s="1">
        <f t="shared" ca="1" si="24"/>
        <v>-4.3033426060423458E-2</v>
      </c>
      <c r="L168" s="1">
        <f t="shared" ca="1" si="25"/>
        <v>-2.0725692907027615</v>
      </c>
    </row>
    <row r="169" spans="2:12" x14ac:dyDescent="0.2">
      <c r="B169" s="1">
        <f t="shared" ca="1" si="26"/>
        <v>7.4786002045362204E-2</v>
      </c>
      <c r="C169" s="1">
        <f t="shared" ca="1" si="27"/>
        <v>3.4679222227798876</v>
      </c>
      <c r="D169" s="1">
        <f t="shared" ca="1" si="20"/>
        <v>3.0173372778051766</v>
      </c>
      <c r="E169" s="1">
        <f t="shared" ca="1" si="28"/>
        <v>9.429224242371598</v>
      </c>
      <c r="G169" s="1">
        <f t="shared" ca="1" si="29"/>
        <v>3.0173372778051766</v>
      </c>
      <c r="H169" s="1">
        <f t="shared" ca="1" si="21"/>
        <v>0.64720558882235524</v>
      </c>
      <c r="I169" s="1">
        <f t="shared" ca="1" si="22"/>
        <v>0.37778701270085813</v>
      </c>
      <c r="J169" s="1">
        <f t="shared" ca="1" si="23"/>
        <v>1.0418697963081824</v>
      </c>
      <c r="K169" s="1">
        <f t="shared" ca="1" si="24"/>
        <v>1.1043747463731541</v>
      </c>
      <c r="L169" s="1">
        <f t="shared" ca="1" si="25"/>
        <v>4.1016979965212801E-2</v>
      </c>
    </row>
    <row r="170" spans="2:12" x14ac:dyDescent="0.2">
      <c r="B170" s="1">
        <f t="shared" ca="1" si="26"/>
        <v>0.55871797347139085</v>
      </c>
      <c r="C170" s="1">
        <f t="shared" ca="1" si="27"/>
        <v>6.1215671518695345</v>
      </c>
      <c r="D170" s="1">
        <f t="shared" ca="1" si="20"/>
        <v>2.607013173287168</v>
      </c>
      <c r="E170" s="1">
        <f t="shared" ca="1" si="28"/>
        <v>0.31533903770193578</v>
      </c>
      <c r="G170" s="1">
        <f t="shared" ca="1" si="29"/>
        <v>2.607013173287168</v>
      </c>
      <c r="H170" s="1">
        <f t="shared" ca="1" si="21"/>
        <v>0.54740518962075846</v>
      </c>
      <c r="I170" s="1">
        <f t="shared" ca="1" si="22"/>
        <v>0.11910821713417175</v>
      </c>
      <c r="J170" s="1">
        <f t="shared" ca="1" si="23"/>
        <v>0.79275801208961871</v>
      </c>
      <c r="K170" s="1">
        <f t="shared" ca="1" si="24"/>
        <v>0.95820518798315812</v>
      </c>
      <c r="L170" s="1">
        <f t="shared" ca="1" si="25"/>
        <v>-0.23223725891072408</v>
      </c>
    </row>
    <row r="171" spans="2:12" x14ac:dyDescent="0.2">
      <c r="B171" s="1">
        <f t="shared" ca="1" si="26"/>
        <v>3.0597194541994041E-2</v>
      </c>
      <c r="C171" s="1">
        <f t="shared" ca="1" si="27"/>
        <v>2.732783865651081</v>
      </c>
      <c r="D171" s="1">
        <f t="shared" ca="1" si="20"/>
        <v>4.1916054407740715</v>
      </c>
      <c r="E171" s="1">
        <f t="shared" ca="1" si="28"/>
        <v>201.35200678582663</v>
      </c>
      <c r="G171" s="1">
        <f t="shared" ca="1" si="29"/>
        <v>4.1916054407740715</v>
      </c>
      <c r="H171" s="1">
        <f t="shared" ca="1" si="21"/>
        <v>0.88173652694610771</v>
      </c>
      <c r="I171" s="1">
        <f t="shared" ca="1" si="22"/>
        <v>1.1837123561092817</v>
      </c>
      <c r="J171" s="1">
        <f t="shared" ca="1" si="23"/>
        <v>2.1348403210696234</v>
      </c>
      <c r="K171" s="1">
        <f t="shared" ca="1" si="24"/>
        <v>1.433083820636242</v>
      </c>
      <c r="L171" s="1">
        <f t="shared" ca="1" si="25"/>
        <v>0.75839185281550436</v>
      </c>
    </row>
    <row r="172" spans="2:12" x14ac:dyDescent="0.2">
      <c r="B172" s="1">
        <f t="shared" ca="1" si="26"/>
        <v>0.3310605345236462</v>
      </c>
      <c r="C172" s="1">
        <f t="shared" ca="1" si="27"/>
        <v>3.9804739172815502</v>
      </c>
      <c r="D172" s="1">
        <f t="shared" ca="1" si="20"/>
        <v>4.8979766264648745</v>
      </c>
      <c r="E172" s="1">
        <f t="shared" ca="1" si="28"/>
        <v>13.653786505636637</v>
      </c>
      <c r="G172" s="1">
        <f t="shared" ca="1" si="29"/>
        <v>4.8979766264648745</v>
      </c>
      <c r="H172" s="1">
        <f t="shared" ca="1" si="21"/>
        <v>0.92165668662674638</v>
      </c>
      <c r="I172" s="1">
        <f t="shared" ca="1" si="22"/>
        <v>1.4163036257244219</v>
      </c>
      <c r="J172" s="1">
        <f t="shared" ca="1" si="23"/>
        <v>2.5466546568564459</v>
      </c>
      <c r="K172" s="1">
        <f t="shared" ca="1" si="24"/>
        <v>1.5888221864616021</v>
      </c>
      <c r="L172" s="1">
        <f t="shared" ca="1" si="25"/>
        <v>0.93478059860513385</v>
      </c>
    </row>
    <row r="173" spans="2:12" x14ac:dyDescent="0.2">
      <c r="B173" s="1">
        <f t="shared" ca="1" si="26"/>
        <v>2.9292604723411279E-2</v>
      </c>
      <c r="C173" s="1">
        <f t="shared" ca="1" si="27"/>
        <v>3.4432521024354048</v>
      </c>
      <c r="D173" s="1">
        <f t="shared" ca="1" si="20"/>
        <v>3.8002970052924998</v>
      </c>
      <c r="E173" s="1">
        <f t="shared" ca="1" si="28"/>
        <v>40.520510914041111</v>
      </c>
      <c r="G173" s="1">
        <f t="shared" ca="1" si="29"/>
        <v>3.8002970052924998</v>
      </c>
      <c r="H173" s="1">
        <f t="shared" ca="1" si="21"/>
        <v>0.83183632734530932</v>
      </c>
      <c r="I173" s="1">
        <f t="shared" ca="1" si="22"/>
        <v>0.96144723227760742</v>
      </c>
      <c r="J173" s="1">
        <f t="shared" ca="1" si="23"/>
        <v>1.7828175318523933</v>
      </c>
      <c r="K173" s="1">
        <f t="shared" ca="1" si="24"/>
        <v>1.3350792229655621</v>
      </c>
      <c r="L173" s="1">
        <f t="shared" ca="1" si="25"/>
        <v>0.57819499592815393</v>
      </c>
    </row>
    <row r="174" spans="2:12" x14ac:dyDescent="0.2">
      <c r="B174" s="1">
        <f t="shared" ca="1" si="26"/>
        <v>0.25336852211422495</v>
      </c>
      <c r="C174" s="1">
        <f t="shared" ca="1" si="27"/>
        <v>3.5278127408395989</v>
      </c>
      <c r="D174" s="1">
        <f t="shared" ca="1" si="20"/>
        <v>6.4216232768508021</v>
      </c>
      <c r="E174" s="1">
        <f t="shared" ca="1" si="28"/>
        <v>6.4728133535401877</v>
      </c>
      <c r="G174" s="1">
        <f t="shared" ca="1" si="29"/>
        <v>6.4216232768508021</v>
      </c>
      <c r="H174" s="1">
        <f t="shared" ca="1" si="21"/>
        <v>0.98652694610778435</v>
      </c>
      <c r="I174" s="1">
        <f t="shared" ca="1" si="22"/>
        <v>2.2122976151794482</v>
      </c>
      <c r="J174" s="1">
        <f t="shared" ca="1" si="23"/>
        <v>4.3070635962004209</v>
      </c>
      <c r="K174" s="1">
        <f t="shared" ca="1" si="24"/>
        <v>1.859670932602985</v>
      </c>
      <c r="L174" s="1">
        <f t="shared" ca="1" si="25"/>
        <v>1.460256371739701</v>
      </c>
    </row>
    <row r="175" spans="2:12" x14ac:dyDescent="0.2">
      <c r="B175" s="1">
        <f t="shared" ca="1" si="26"/>
        <v>0.25746841556664074</v>
      </c>
      <c r="C175" s="1">
        <f t="shared" ca="1" si="27"/>
        <v>2.6139410522180633</v>
      </c>
      <c r="D175" s="1">
        <f t="shared" ca="1" si="20"/>
        <v>1.7084270585769032</v>
      </c>
      <c r="E175" s="1">
        <f t="shared" ca="1" si="28"/>
        <v>0.18039398705187951</v>
      </c>
      <c r="G175" s="1">
        <f t="shared" ca="1" si="29"/>
        <v>1.7084270585769032</v>
      </c>
      <c r="H175" s="1">
        <f t="shared" ca="1" si="21"/>
        <v>0.31786427145708585</v>
      </c>
      <c r="I175" s="1">
        <f t="shared" ca="1" si="22"/>
        <v>-0.47367940352453747</v>
      </c>
      <c r="J175" s="1">
        <f t="shared" ca="1" si="23"/>
        <v>0.3825266254808059</v>
      </c>
      <c r="K175" s="1">
        <f t="shared" ca="1" si="24"/>
        <v>0.53557309840862388</v>
      </c>
      <c r="L175" s="1">
        <f t="shared" ca="1" si="25"/>
        <v>-0.96095701903800135</v>
      </c>
    </row>
    <row r="176" spans="2:12" x14ac:dyDescent="0.2">
      <c r="B176" s="1">
        <f t="shared" ca="1" si="26"/>
        <v>0.65247399130736572</v>
      </c>
      <c r="C176" s="1">
        <f t="shared" ca="1" si="27"/>
        <v>4.2783801170481475</v>
      </c>
      <c r="D176" s="1">
        <f t="shared" ca="1" si="20"/>
        <v>0.26681827284446735</v>
      </c>
      <c r="E176" s="1">
        <f t="shared" ca="1" si="28"/>
        <v>0.14932138921883098</v>
      </c>
      <c r="G176" s="1">
        <f t="shared" ca="1" si="29"/>
        <v>0.26681827284446735</v>
      </c>
      <c r="H176" s="1">
        <f t="shared" ca="1" si="21"/>
        <v>1.3473053892215569E-2</v>
      </c>
      <c r="I176" s="1">
        <f t="shared" ca="1" si="22"/>
        <v>-2.21229761517945</v>
      </c>
      <c r="J176" s="1">
        <f t="shared" ca="1" si="23"/>
        <v>1.3564639034138473E-2</v>
      </c>
      <c r="K176" s="1">
        <f t="shared" ca="1" si="24"/>
        <v>-1.3211874783636361</v>
      </c>
      <c r="L176" s="1">
        <f t="shared" ca="1" si="25"/>
        <v>-4.3002889433146096</v>
      </c>
    </row>
    <row r="177" spans="2:12" x14ac:dyDescent="0.2">
      <c r="B177" s="1">
        <f t="shared" ca="1" si="26"/>
        <v>0.31825493379164987</v>
      </c>
      <c r="C177" s="1">
        <f t="shared" ca="1" si="27"/>
        <v>2.2848943033306521</v>
      </c>
      <c r="D177" s="1">
        <f t="shared" ca="1" si="20"/>
        <v>6.0102196340207295</v>
      </c>
      <c r="E177" s="1">
        <f t="shared" ca="1" si="28"/>
        <v>4.8620167796655034</v>
      </c>
      <c r="G177" s="1">
        <f t="shared" ca="1" si="29"/>
        <v>6.0102196340207295</v>
      </c>
      <c r="H177" s="1">
        <f t="shared" ca="1" si="21"/>
        <v>0.96656686626746502</v>
      </c>
      <c r="I177" s="1">
        <f t="shared" ca="1" si="22"/>
        <v>1.8325718510313052</v>
      </c>
      <c r="J177" s="1">
        <f t="shared" ca="1" si="23"/>
        <v>3.3982078428137878</v>
      </c>
      <c r="K177" s="1">
        <f t="shared" ca="1" si="24"/>
        <v>1.7934612926415572</v>
      </c>
      <c r="L177" s="1">
        <f t="shared" ca="1" si="25"/>
        <v>1.2232481875986418</v>
      </c>
    </row>
    <row r="178" spans="2:12" x14ac:dyDescent="0.2">
      <c r="B178" s="1">
        <f t="shared" ca="1" si="26"/>
        <v>0.80891748606321456</v>
      </c>
      <c r="C178" s="1">
        <f t="shared" ca="1" si="27"/>
        <v>3.4704022549480027</v>
      </c>
      <c r="D178" s="1">
        <f t="shared" ca="1" si="20"/>
        <v>3.3975209477565844</v>
      </c>
      <c r="E178" s="1">
        <f t="shared" ca="1" si="28"/>
        <v>3.0984901646883825</v>
      </c>
      <c r="G178" s="1">
        <f t="shared" ca="1" si="29"/>
        <v>3.3975209477565844</v>
      </c>
      <c r="H178" s="1">
        <f t="shared" ca="1" si="21"/>
        <v>0.73702594810379229</v>
      </c>
      <c r="I178" s="1">
        <f t="shared" ca="1" si="22"/>
        <v>0.63420337728935972</v>
      </c>
      <c r="J178" s="1">
        <f t="shared" ca="1" si="23"/>
        <v>1.3356999136633927</v>
      </c>
      <c r="K178" s="1">
        <f t="shared" ca="1" si="24"/>
        <v>1.2230460326625896</v>
      </c>
      <c r="L178" s="1">
        <f t="shared" ca="1" si="25"/>
        <v>0.28945543436319704</v>
      </c>
    </row>
    <row r="179" spans="2:12" x14ac:dyDescent="0.2">
      <c r="B179" s="1">
        <f t="shared" ca="1" si="26"/>
        <v>0.38422658313740138</v>
      </c>
      <c r="C179" s="1">
        <f t="shared" ca="1" si="27"/>
        <v>4.0380403046911777</v>
      </c>
      <c r="D179" s="1">
        <f t="shared" ca="1" si="20"/>
        <v>0.83078774749188899</v>
      </c>
      <c r="E179" s="1">
        <f t="shared" ca="1" si="28"/>
        <v>10.859153088734057</v>
      </c>
      <c r="G179" s="1">
        <f t="shared" ca="1" si="29"/>
        <v>0.83078774749188899</v>
      </c>
      <c r="H179" s="1">
        <f t="shared" ca="1" si="21"/>
        <v>7.3353293413173648E-2</v>
      </c>
      <c r="I179" s="1">
        <f t="shared" ca="1" si="22"/>
        <v>-1.4512631910577392</v>
      </c>
      <c r="J179" s="1">
        <f t="shared" ca="1" si="23"/>
        <v>7.6182900852049623E-2</v>
      </c>
      <c r="K179" s="1">
        <f t="shared" ca="1" si="24"/>
        <v>-0.18538093493210678</v>
      </c>
      <c r="L179" s="1">
        <f t="shared" ca="1" si="25"/>
        <v>-2.57461823973766</v>
      </c>
    </row>
    <row r="180" spans="2:12" x14ac:dyDescent="0.2">
      <c r="B180" s="1">
        <f t="shared" ca="1" si="26"/>
        <v>0.33146801849374424</v>
      </c>
      <c r="C180" s="1">
        <f t="shared" ca="1" si="27"/>
        <v>4.6680131918967094</v>
      </c>
      <c r="D180" s="1">
        <f t="shared" ca="1" si="20"/>
        <v>3.7846273685047329</v>
      </c>
      <c r="E180" s="1">
        <f t="shared" ca="1" si="28"/>
        <v>1.7417005650139135</v>
      </c>
      <c r="G180" s="1">
        <f t="shared" ca="1" si="29"/>
        <v>3.7846273685047329</v>
      </c>
      <c r="H180" s="1">
        <f t="shared" ca="1" si="21"/>
        <v>0.82684630738522946</v>
      </c>
      <c r="I180" s="1">
        <f t="shared" ca="1" si="22"/>
        <v>0.94177590213267615</v>
      </c>
      <c r="J180" s="1">
        <f t="shared" ca="1" si="23"/>
        <v>1.7535756822578958</v>
      </c>
      <c r="K180" s="1">
        <f t="shared" ca="1" si="24"/>
        <v>1.3309474325065402</v>
      </c>
      <c r="L180" s="1">
        <f t="shared" ca="1" si="25"/>
        <v>0.56165695034984586</v>
      </c>
    </row>
    <row r="181" spans="2:12" x14ac:dyDescent="0.2">
      <c r="B181" s="1">
        <f t="shared" ca="1" si="26"/>
        <v>0.21295825789077827</v>
      </c>
      <c r="C181" s="1">
        <f t="shared" ca="1" si="27"/>
        <v>3.2382485039733515</v>
      </c>
      <c r="D181" s="1">
        <f t="shared" ca="1" si="20"/>
        <v>4.6458488995346867</v>
      </c>
      <c r="E181" s="1">
        <f t="shared" ca="1" si="28"/>
        <v>0.81277884611782669</v>
      </c>
      <c r="G181" s="1">
        <f t="shared" ca="1" si="29"/>
        <v>4.6458488995346867</v>
      </c>
      <c r="H181" s="1">
        <f t="shared" ca="1" si="21"/>
        <v>0.90169660678642705</v>
      </c>
      <c r="I181" s="1">
        <f t="shared" ca="1" si="22"/>
        <v>1.2912794713519364</v>
      </c>
      <c r="J181" s="1">
        <f t="shared" ca="1" si="23"/>
        <v>2.319696733466766</v>
      </c>
      <c r="K181" s="1">
        <f t="shared" ca="1" si="24"/>
        <v>1.5359741111191032</v>
      </c>
      <c r="L181" s="1">
        <f t="shared" ca="1" si="25"/>
        <v>0.84143645880054208</v>
      </c>
    </row>
    <row r="182" spans="2:12" x14ac:dyDescent="0.2">
      <c r="B182" s="1">
        <f t="shared" ca="1" si="26"/>
        <v>0.20517838785281348</v>
      </c>
      <c r="C182" s="1">
        <f t="shared" ca="1" si="27"/>
        <v>5.8687541519487789</v>
      </c>
      <c r="D182" s="1">
        <f t="shared" ca="1" si="20"/>
        <v>1.9240522519777052</v>
      </c>
      <c r="E182" s="1">
        <f t="shared" ca="1" si="28"/>
        <v>0.53276447356757561</v>
      </c>
      <c r="G182" s="1">
        <f t="shared" ca="1" si="29"/>
        <v>1.9240522519777052</v>
      </c>
      <c r="H182" s="1">
        <f t="shared" ca="1" si="21"/>
        <v>0.35778443113772457</v>
      </c>
      <c r="I182" s="1">
        <f t="shared" ca="1" si="22"/>
        <v>-0.36438724029913205</v>
      </c>
      <c r="J182" s="1">
        <f t="shared" ca="1" si="23"/>
        <v>0.44283125460862871</v>
      </c>
      <c r="K182" s="1">
        <f t="shared" ca="1" si="24"/>
        <v>0.65443350986731341</v>
      </c>
      <c r="L182" s="1">
        <f t="shared" ca="1" si="25"/>
        <v>-0.81456649660826386</v>
      </c>
    </row>
    <row r="183" spans="2:12" x14ac:dyDescent="0.2">
      <c r="B183" s="1">
        <f t="shared" ca="1" si="26"/>
        <v>9.891974262068691E-2</v>
      </c>
      <c r="C183" s="1">
        <f t="shared" ca="1" si="27"/>
        <v>2.796638507583844</v>
      </c>
      <c r="D183" s="1">
        <f t="shared" ca="1" si="20"/>
        <v>1.4434395621057761</v>
      </c>
      <c r="E183" s="1">
        <f t="shared" ca="1" si="28"/>
        <v>0.79701896348696522</v>
      </c>
      <c r="G183" s="1">
        <f t="shared" ca="1" si="29"/>
        <v>1.4434395621057761</v>
      </c>
      <c r="H183" s="1">
        <f t="shared" ca="1" si="21"/>
        <v>0.22305389221556887</v>
      </c>
      <c r="I183" s="1">
        <f t="shared" ca="1" si="22"/>
        <v>-0.76191994645949512</v>
      </c>
      <c r="J183" s="1">
        <f t="shared" ca="1" si="23"/>
        <v>0.25238429037075716</v>
      </c>
      <c r="K183" s="1">
        <f t="shared" ca="1" si="24"/>
        <v>0.36702885024936249</v>
      </c>
      <c r="L183" s="1">
        <f t="shared" ca="1" si="25"/>
        <v>-1.3768023912554699</v>
      </c>
    </row>
    <row r="184" spans="2:12" x14ac:dyDescent="0.2">
      <c r="B184" s="1">
        <f t="shared" ca="1" si="26"/>
        <v>2.7810170867359495E-2</v>
      </c>
      <c r="C184" s="1">
        <f t="shared" ca="1" si="27"/>
        <v>3.9035862963072168</v>
      </c>
      <c r="D184" s="1">
        <f t="shared" ca="1" si="20"/>
        <v>4.1133943382270761</v>
      </c>
      <c r="E184" s="1">
        <f t="shared" ca="1" si="28"/>
        <v>3.0597317208703134</v>
      </c>
      <c r="G184" s="1">
        <f t="shared" ca="1" si="29"/>
        <v>4.1133943382270761</v>
      </c>
      <c r="H184" s="1">
        <f t="shared" ca="1" si="21"/>
        <v>0.87175648702594799</v>
      </c>
      <c r="I184" s="1">
        <f t="shared" ca="1" si="22"/>
        <v>1.1347334299493963</v>
      </c>
      <c r="J184" s="1">
        <f t="shared" ca="1" si="23"/>
        <v>2.0538243773095348</v>
      </c>
      <c r="K184" s="1">
        <f t="shared" ca="1" si="24"/>
        <v>1.4142485607105986</v>
      </c>
      <c r="L184" s="1">
        <f t="shared" ca="1" si="25"/>
        <v>0.71970360508036524</v>
      </c>
    </row>
    <row r="185" spans="2:12" x14ac:dyDescent="0.2">
      <c r="B185" s="1">
        <f t="shared" ca="1" si="26"/>
        <v>0.5684961788766093</v>
      </c>
      <c r="C185" s="1">
        <f t="shared" ca="1" si="27"/>
        <v>5.0074232809938621</v>
      </c>
      <c r="D185" s="1">
        <f t="shared" ca="1" si="20"/>
        <v>0.59143807932134052</v>
      </c>
      <c r="E185" s="1">
        <f t="shared" ca="1" si="28"/>
        <v>2.7263144373149006</v>
      </c>
      <c r="G185" s="1">
        <f t="shared" ca="1" si="29"/>
        <v>0.59143807932134052</v>
      </c>
      <c r="H185" s="1">
        <f t="shared" ca="1" si="21"/>
        <v>4.3413173652694606E-2</v>
      </c>
      <c r="I185" s="1">
        <f t="shared" ca="1" si="22"/>
        <v>-1.712381710620517</v>
      </c>
      <c r="J185" s="1">
        <f t="shared" ca="1" si="23"/>
        <v>4.43837191591109E-2</v>
      </c>
      <c r="K185" s="1">
        <f t="shared" ca="1" si="24"/>
        <v>-0.52519828520011602</v>
      </c>
      <c r="L185" s="1">
        <f t="shared" ca="1" si="25"/>
        <v>-3.1148825623951741</v>
      </c>
    </row>
    <row r="186" spans="2:12" x14ac:dyDescent="0.2">
      <c r="B186" s="1">
        <f t="shared" ca="1" si="26"/>
        <v>0.37150769558245389</v>
      </c>
      <c r="C186" s="1">
        <f t="shared" ca="1" si="27"/>
        <v>3.4612423563111694</v>
      </c>
      <c r="D186" s="1">
        <f t="shared" ca="1" si="20"/>
        <v>3.2612074783230987</v>
      </c>
      <c r="E186" s="1">
        <f t="shared" ca="1" si="28"/>
        <v>2.0426750643916773</v>
      </c>
      <c r="G186" s="1">
        <f t="shared" ca="1" si="29"/>
        <v>3.2612074783230987</v>
      </c>
      <c r="H186" s="1">
        <f t="shared" ca="1" si="21"/>
        <v>0.70209580838323349</v>
      </c>
      <c r="I186" s="1">
        <f t="shared" ca="1" si="22"/>
        <v>0.5304378584592353</v>
      </c>
      <c r="J186" s="1">
        <f t="shared" ca="1" si="23"/>
        <v>1.2109833488121531</v>
      </c>
      <c r="K186" s="1">
        <f t="shared" ca="1" si="24"/>
        <v>1.1820975189240368</v>
      </c>
      <c r="L186" s="1">
        <f t="shared" ca="1" si="25"/>
        <v>0.19143271452774754</v>
      </c>
    </row>
    <row r="187" spans="2:12" x14ac:dyDescent="0.2">
      <c r="B187" s="1">
        <f t="shared" ca="1" si="26"/>
        <v>2.5267518920827941E-2</v>
      </c>
      <c r="C187" s="1">
        <f t="shared" ca="1" si="27"/>
        <v>4.6181365302108714</v>
      </c>
      <c r="D187" s="1">
        <f t="shared" ca="1" si="20"/>
        <v>2.1797079660544592</v>
      </c>
      <c r="E187" s="1">
        <f t="shared" ca="1" si="28"/>
        <v>0.33196691538934409</v>
      </c>
      <c r="G187" s="1">
        <f t="shared" ca="1" si="29"/>
        <v>2.1797079660544592</v>
      </c>
      <c r="H187" s="1">
        <f t="shared" ca="1" si="21"/>
        <v>0.42764471057884229</v>
      </c>
      <c r="I187" s="1">
        <f t="shared" ca="1" si="22"/>
        <v>-0.18237375463848368</v>
      </c>
      <c r="J187" s="1">
        <f t="shared" ca="1" si="23"/>
        <v>0.55799534507538473</v>
      </c>
      <c r="K187" s="1">
        <f t="shared" ca="1" si="24"/>
        <v>0.77919090730200757</v>
      </c>
      <c r="L187" s="1">
        <f t="shared" ca="1" si="25"/>
        <v>-0.58340465879443082</v>
      </c>
    </row>
    <row r="188" spans="2:12" x14ac:dyDescent="0.2">
      <c r="B188" s="1">
        <f t="shared" ca="1" si="26"/>
        <v>0.10661598630656087</v>
      </c>
      <c r="C188" s="1">
        <f t="shared" ca="1" si="27"/>
        <v>4.3914103621518796</v>
      </c>
      <c r="D188" s="1">
        <f t="shared" ca="1" si="20"/>
        <v>1.5978514712951366</v>
      </c>
      <c r="E188" s="1">
        <f t="shared" ca="1" si="28"/>
        <v>0.60133841956478096</v>
      </c>
      <c r="G188" s="1">
        <f t="shared" ca="1" si="29"/>
        <v>1.5978514712951366</v>
      </c>
      <c r="H188" s="1">
        <f t="shared" ca="1" si="21"/>
        <v>0.27295409181636726</v>
      </c>
      <c r="I188" s="1">
        <f t="shared" ca="1" si="22"/>
        <v>-0.60390292558359804</v>
      </c>
      <c r="J188" s="1">
        <f t="shared" ca="1" si="23"/>
        <v>0.31876565600955065</v>
      </c>
      <c r="K188" s="1">
        <f t="shared" ca="1" si="24"/>
        <v>0.46865989640045841</v>
      </c>
      <c r="L188" s="1">
        <f t="shared" ca="1" si="25"/>
        <v>-1.1432990668229883</v>
      </c>
    </row>
    <row r="189" spans="2:12" x14ac:dyDescent="0.2">
      <c r="B189" s="1">
        <f t="shared" ca="1" si="26"/>
        <v>0.99027167434418228</v>
      </c>
      <c r="C189" s="1">
        <f t="shared" ca="1" si="27"/>
        <v>4.872795395302056</v>
      </c>
      <c r="D189" s="1">
        <f t="shared" ca="1" si="20"/>
        <v>0.98388624377919598</v>
      </c>
      <c r="E189" s="1">
        <f t="shared" ca="1" si="28"/>
        <v>1.3105288945591389</v>
      </c>
      <c r="G189" s="1">
        <f t="shared" ca="1" si="29"/>
        <v>0.98388624377919598</v>
      </c>
      <c r="H189" s="1">
        <f t="shared" ca="1" si="21"/>
        <v>0.13323353293413173</v>
      </c>
      <c r="I189" s="1">
        <f t="shared" ca="1" si="22"/>
        <v>-1.1112353339257341</v>
      </c>
      <c r="J189" s="1">
        <f t="shared" ca="1" si="23"/>
        <v>0.14298569596365052</v>
      </c>
      <c r="K189" s="1">
        <f t="shared" ca="1" si="24"/>
        <v>-1.624499452821377E-2</v>
      </c>
      <c r="L189" s="1">
        <f t="shared" ca="1" si="25"/>
        <v>-1.9450106819516066</v>
      </c>
    </row>
    <row r="190" spans="2:12" x14ac:dyDescent="0.2">
      <c r="B190" s="1">
        <f t="shared" ca="1" si="26"/>
        <v>0.25340852829033139</v>
      </c>
      <c r="C190" s="1">
        <f t="shared" ca="1" si="27"/>
        <v>4.0024296774981964</v>
      </c>
      <c r="D190" s="1">
        <f t="shared" ca="1" si="20"/>
        <v>1.5042904730018378</v>
      </c>
      <c r="E190" s="1">
        <f t="shared" ca="1" si="28"/>
        <v>0.36745762092407708</v>
      </c>
      <c r="G190" s="1">
        <f t="shared" ca="1" si="29"/>
        <v>1.5042904730018378</v>
      </c>
      <c r="H190" s="1">
        <f t="shared" ca="1" si="21"/>
        <v>0.24301397205588823</v>
      </c>
      <c r="I190" s="1">
        <f t="shared" ca="1" si="22"/>
        <v>-0.69664027541452611</v>
      </c>
      <c r="J190" s="1">
        <f t="shared" ca="1" si="23"/>
        <v>0.27841048285622322</v>
      </c>
      <c r="K190" s="1">
        <f t="shared" ca="1" si="24"/>
        <v>0.40832134052458569</v>
      </c>
      <c r="L190" s="1">
        <f t="shared" ca="1" si="25"/>
        <v>-1.2786586972931808</v>
      </c>
    </row>
    <row r="191" spans="2:12" x14ac:dyDescent="0.2">
      <c r="B191" s="1">
        <f t="shared" ca="1" si="26"/>
        <v>0.17369634067094322</v>
      </c>
      <c r="C191" s="1">
        <f t="shared" ca="1" si="27"/>
        <v>5.8190993393744233</v>
      </c>
      <c r="D191" s="1">
        <f t="shared" ca="1" si="20"/>
        <v>3.0833181316761</v>
      </c>
      <c r="E191" s="1">
        <f t="shared" ca="1" si="28"/>
        <v>7.5433071686844428</v>
      </c>
      <c r="G191" s="1">
        <f t="shared" ca="1" si="29"/>
        <v>3.0833181316761</v>
      </c>
      <c r="H191" s="1">
        <f t="shared" ca="1" si="21"/>
        <v>0.65718562874251485</v>
      </c>
      <c r="I191" s="1">
        <f t="shared" ca="1" si="22"/>
        <v>0.40479426798281942</v>
      </c>
      <c r="J191" s="1">
        <f t="shared" ca="1" si="23"/>
        <v>1.0705661699824058</v>
      </c>
      <c r="K191" s="1">
        <f t="shared" ca="1" si="24"/>
        <v>1.1260063325768594</v>
      </c>
      <c r="L191" s="1">
        <f t="shared" ca="1" si="25"/>
        <v>6.8187639358140664E-2</v>
      </c>
    </row>
    <row r="192" spans="2:12" x14ac:dyDescent="0.2">
      <c r="B192" s="1">
        <f t="shared" ca="1" si="26"/>
        <v>0.17852712058223463</v>
      </c>
      <c r="C192" s="1">
        <f t="shared" ca="1" si="27"/>
        <v>4.0146451393830818</v>
      </c>
      <c r="D192" s="1">
        <f t="shared" ca="1" si="20"/>
        <v>1.3704474945571803</v>
      </c>
      <c r="E192" s="1">
        <f t="shared" ca="1" si="28"/>
        <v>0.95749391616601986</v>
      </c>
      <c r="G192" s="1">
        <f t="shared" ca="1" si="29"/>
        <v>1.3704474945571803</v>
      </c>
      <c r="H192" s="1">
        <f t="shared" ca="1" si="21"/>
        <v>0.20309381237524951</v>
      </c>
      <c r="I192" s="1">
        <f t="shared" ca="1" si="22"/>
        <v>-0.83062125279067045</v>
      </c>
      <c r="J192" s="1">
        <f t="shared" ca="1" si="23"/>
        <v>0.22701831398974295</v>
      </c>
      <c r="K192" s="1">
        <f t="shared" ca="1" si="24"/>
        <v>0.31513732486824259</v>
      </c>
      <c r="L192" s="1">
        <f t="shared" ca="1" si="25"/>
        <v>-1.4827245863861473</v>
      </c>
    </row>
    <row r="193" spans="2:12" x14ac:dyDescent="0.2">
      <c r="B193" s="1">
        <f t="shared" ca="1" si="26"/>
        <v>0.62910409420250224</v>
      </c>
      <c r="C193" s="1">
        <f t="shared" ca="1" si="27"/>
        <v>5.4037448556584566</v>
      </c>
      <c r="D193" s="1">
        <f t="shared" ca="1" si="20"/>
        <v>0.95627859413742078</v>
      </c>
      <c r="E193" s="1">
        <f t="shared" ca="1" si="28"/>
        <v>4.5390922212374736E-2</v>
      </c>
      <c r="G193" s="1">
        <f t="shared" ca="1" si="29"/>
        <v>0.95627859413742078</v>
      </c>
      <c r="H193" s="1">
        <f t="shared" ca="1" si="21"/>
        <v>0.11327345309381237</v>
      </c>
      <c r="I193" s="1">
        <f t="shared" ca="1" si="22"/>
        <v>-1.2093018348920097</v>
      </c>
      <c r="J193" s="1">
        <f t="shared" ca="1" si="23"/>
        <v>0.12021863405010415</v>
      </c>
      <c r="K193" s="1">
        <f t="shared" ca="1" si="24"/>
        <v>-4.4705991922528061E-2</v>
      </c>
      <c r="L193" s="1">
        <f t="shared" ca="1" si="25"/>
        <v>-2.118443243520979</v>
      </c>
    </row>
    <row r="194" spans="2:12" x14ac:dyDescent="0.2">
      <c r="B194" s="1">
        <f t="shared" ca="1" si="26"/>
        <v>1.1689863184596748E-2</v>
      </c>
      <c r="C194" s="1">
        <f t="shared" ca="1" si="27"/>
        <v>3.5169738895892482</v>
      </c>
      <c r="D194" s="1">
        <f t="shared" ca="1" si="20"/>
        <v>2.2577627497727937</v>
      </c>
      <c r="E194" s="1">
        <f t="shared" ca="1" si="28"/>
        <v>2.5315561213006945</v>
      </c>
      <c r="G194" s="1">
        <f t="shared" ca="1" si="29"/>
        <v>2.2577627497727937</v>
      </c>
      <c r="H194" s="1">
        <f t="shared" ca="1" si="21"/>
        <v>0.49750499001996007</v>
      </c>
      <c r="I194" s="1">
        <f t="shared" ca="1" si="22"/>
        <v>-6.2541033315154067E-3</v>
      </c>
      <c r="J194" s="1">
        <f t="shared" ca="1" si="23"/>
        <v>0.68816956948619312</v>
      </c>
      <c r="K194" s="1">
        <f t="shared" ca="1" si="24"/>
        <v>0.81437438924734007</v>
      </c>
      <c r="L194" s="1">
        <f t="shared" ca="1" si="25"/>
        <v>-0.37372000414041934</v>
      </c>
    </row>
    <row r="195" spans="2:12" x14ac:dyDescent="0.2">
      <c r="B195" s="1">
        <f t="shared" ca="1" si="26"/>
        <v>0.15583687314369546</v>
      </c>
      <c r="C195" s="1">
        <f t="shared" ca="1" si="27"/>
        <v>3.887308982112319</v>
      </c>
      <c r="D195" s="1">
        <f t="shared" ca="1" si="20"/>
        <v>2.2371030778918106</v>
      </c>
      <c r="E195" s="1">
        <f t="shared" ca="1" si="28"/>
        <v>87.284664473224225</v>
      </c>
      <c r="G195" s="1">
        <f t="shared" ca="1" si="29"/>
        <v>2.2371030778918106</v>
      </c>
      <c r="H195" s="1">
        <f t="shared" ca="1" si="21"/>
        <v>0.46257485029940121</v>
      </c>
      <c r="I195" s="1">
        <f t="shared" ca="1" si="22"/>
        <v>-9.3948960933968581E-2</v>
      </c>
      <c r="J195" s="1">
        <f t="shared" ca="1" si="23"/>
        <v>0.62096578504836675</v>
      </c>
      <c r="K195" s="1">
        <f t="shared" ca="1" si="24"/>
        <v>0.80518176007484088</v>
      </c>
      <c r="L195" s="1">
        <f t="shared" ca="1" si="25"/>
        <v>-0.47647929510700066</v>
      </c>
    </row>
    <row r="196" spans="2:12" x14ac:dyDescent="0.2">
      <c r="B196" s="1">
        <f t="shared" ca="1" si="26"/>
        <v>5.3738560953334132E-2</v>
      </c>
      <c r="C196" s="1">
        <f t="shared" ca="1" si="27"/>
        <v>4.6965472565264639</v>
      </c>
      <c r="D196" s="1">
        <f t="shared" ca="1" si="20"/>
        <v>1.1452431226473228</v>
      </c>
      <c r="E196" s="1">
        <f t="shared" ca="1" si="28"/>
        <v>0.38266751115354591</v>
      </c>
      <c r="G196" s="1">
        <f t="shared" ca="1" si="29"/>
        <v>1.1452431226473228</v>
      </c>
      <c r="H196" s="1">
        <f t="shared" ca="1" si="21"/>
        <v>0.16816367265469062</v>
      </c>
      <c r="I196" s="1">
        <f t="shared" ca="1" si="22"/>
        <v>-0.96144723227760642</v>
      </c>
      <c r="J196" s="1">
        <f t="shared" ca="1" si="23"/>
        <v>0.18411957945396148</v>
      </c>
      <c r="K196" s="1">
        <f t="shared" ca="1" si="24"/>
        <v>0.13561694865629101</v>
      </c>
      <c r="L196" s="1">
        <f t="shared" ca="1" si="25"/>
        <v>-1.6921698441223794</v>
      </c>
    </row>
    <row r="197" spans="2:12" x14ac:dyDescent="0.2">
      <c r="B197" s="1">
        <f t="shared" ca="1" si="26"/>
        <v>0.16976154875163649</v>
      </c>
      <c r="C197" s="1">
        <f t="shared" ca="1" si="27"/>
        <v>4.2007112852863511</v>
      </c>
      <c r="D197" s="1">
        <f t="shared" ca="1" si="20"/>
        <v>4.8917244206958639</v>
      </c>
      <c r="E197" s="1">
        <f t="shared" ca="1" si="28"/>
        <v>0.42113265281852902</v>
      </c>
      <c r="G197" s="1">
        <f t="shared" ca="1" si="29"/>
        <v>4.8917244206958639</v>
      </c>
      <c r="H197" s="1">
        <f t="shared" ca="1" si="21"/>
        <v>0.91666666666666663</v>
      </c>
      <c r="I197" s="1">
        <f t="shared" ca="1" si="22"/>
        <v>1.3829941271006372</v>
      </c>
      <c r="J197" s="1">
        <f t="shared" ca="1" si="23"/>
        <v>2.4849066497879999</v>
      </c>
      <c r="K197" s="1">
        <f t="shared" ca="1" si="24"/>
        <v>1.5875448835922024</v>
      </c>
      <c r="L197" s="1">
        <f t="shared" ca="1" si="25"/>
        <v>0.91023509336532582</v>
      </c>
    </row>
    <row r="198" spans="2:12" x14ac:dyDescent="0.2">
      <c r="B198" s="1">
        <f t="shared" ca="1" si="26"/>
        <v>0.32735250852068776</v>
      </c>
      <c r="C198" s="1">
        <f t="shared" ca="1" si="27"/>
        <v>4.5584762332888626</v>
      </c>
      <c r="D198" s="1">
        <f t="shared" ca="1" si="20"/>
        <v>0.79290993405620402</v>
      </c>
      <c r="E198" s="1">
        <f t="shared" ca="1" si="28"/>
        <v>0.14535473183557396</v>
      </c>
      <c r="G198" s="1">
        <f t="shared" ca="1" si="29"/>
        <v>0.79290993405620402</v>
      </c>
      <c r="H198" s="1">
        <f t="shared" ca="1" si="21"/>
        <v>6.3373253493013967E-2</v>
      </c>
      <c r="I198" s="1">
        <f t="shared" ca="1" si="22"/>
        <v>-1.5270583320354105</v>
      </c>
      <c r="J198" s="1">
        <f t="shared" ca="1" si="23"/>
        <v>6.547042561824655E-2</v>
      </c>
      <c r="K198" s="1">
        <f t="shared" ca="1" si="24"/>
        <v>-0.23204564001924124</v>
      </c>
      <c r="L198" s="1">
        <f t="shared" ca="1" si="25"/>
        <v>-2.7261567555842294</v>
      </c>
    </row>
    <row r="199" spans="2:12" x14ac:dyDescent="0.2">
      <c r="B199" s="1">
        <f t="shared" ca="1" si="26"/>
        <v>0.11249899449930556</v>
      </c>
      <c r="C199" s="1">
        <f t="shared" ca="1" si="27"/>
        <v>4.0376118472454428</v>
      </c>
      <c r="D199" s="1">
        <f t="shared" ca="1" si="20"/>
        <v>3.0007681216035493</v>
      </c>
      <c r="E199" s="1">
        <f t="shared" ca="1" si="28"/>
        <v>3.7571233442779759</v>
      </c>
      <c r="G199" s="1">
        <f t="shared" ca="1" si="29"/>
        <v>3.0007681216035493</v>
      </c>
      <c r="H199" s="1">
        <f t="shared" ca="1" si="21"/>
        <v>0.63722554890219563</v>
      </c>
      <c r="I199" s="1">
        <f t="shared" ca="1" si="22"/>
        <v>0.35105258016089946</v>
      </c>
      <c r="J199" s="1">
        <f t="shared" ca="1" si="23"/>
        <v>1.0139739846712361</v>
      </c>
      <c r="K199" s="1">
        <f t="shared" ca="1" si="24"/>
        <v>1.0988682964298424</v>
      </c>
      <c r="L199" s="1">
        <f t="shared" ca="1" si="25"/>
        <v>1.387724869710179E-2</v>
      </c>
    </row>
    <row r="200" spans="2:12" x14ac:dyDescent="0.2">
      <c r="B200" s="1">
        <f t="shared" ca="1" si="26"/>
        <v>0.35847271000334019</v>
      </c>
      <c r="C200" s="1">
        <f t="shared" ca="1" si="27"/>
        <v>2.8655585313423937</v>
      </c>
      <c r="D200" s="1">
        <f t="shared" ca="1" si="20"/>
        <v>2.274460651487189</v>
      </c>
      <c r="E200" s="1">
        <f t="shared" ca="1" si="28"/>
        <v>4.9752165099626114E-2</v>
      </c>
      <c r="G200" s="1">
        <f t="shared" ca="1" si="29"/>
        <v>2.274460651487189</v>
      </c>
      <c r="H200" s="1">
        <f t="shared" ca="1" si="21"/>
        <v>0.50249500998003993</v>
      </c>
      <c r="I200" s="1">
        <f t="shared" ca="1" si="22"/>
        <v>6.2541033315154067E-3</v>
      </c>
      <c r="J200" s="1">
        <f t="shared" ca="1" si="23"/>
        <v>0.69814969224291712</v>
      </c>
      <c r="K200" s="1">
        <f t="shared" ca="1" si="24"/>
        <v>0.82174294802652514</v>
      </c>
      <c r="L200" s="1">
        <f t="shared" ca="1" si="25"/>
        <v>-0.35932174041202503</v>
      </c>
    </row>
    <row r="201" spans="2:12" x14ac:dyDescent="0.2">
      <c r="B201" s="1">
        <f t="shared" ca="1" si="26"/>
        <v>0.24252591921945113</v>
      </c>
      <c r="C201" s="1">
        <f t="shared" ca="1" si="27"/>
        <v>3.7933467611490088</v>
      </c>
      <c r="D201" s="1">
        <f t="shared" ref="D201:D208" ca="1" si="30" xml:space="preserve"> $D$5*(-LN(1-RAND()))^(1/$D$7)</f>
        <v>3.0094787883479839</v>
      </c>
      <c r="E201" s="1">
        <f t="shared" ca="1" si="28"/>
        <v>24.270549712667037</v>
      </c>
      <c r="G201" s="1">
        <f t="shared" ca="1" si="29"/>
        <v>3.0094787883479839</v>
      </c>
      <c r="H201" s="1">
        <f t="shared" ref="H201:H208" ca="1" si="31">(RANK(G201,$G$9:$G$208,1)-0.3)/((COUNT($G$9:$G$208)+0.4))</f>
        <v>0.64221556886227538</v>
      </c>
      <c r="I201" s="1">
        <f t="shared" ref="I201:I208" ca="1" si="32">NORMSINV(H201)</f>
        <v>0.36438724029913189</v>
      </c>
      <c r="J201" s="1">
        <f t="shared" ref="J201:J208" ca="1" si="33" xml:space="preserve"> -LN(1-H201)</f>
        <v>1.0278246216051348</v>
      </c>
      <c r="K201" s="1">
        <f t="shared" ref="K201:K208" ca="1" si="34">LN(G201)</f>
        <v>1.1017669037495765</v>
      </c>
      <c r="L201" s="1">
        <f t="shared" ref="L201:L208" ca="1" si="35">LN( -LN(1-H201))</f>
        <v>2.7444550927448044E-2</v>
      </c>
    </row>
    <row r="202" spans="2:12" x14ac:dyDescent="0.2">
      <c r="B202" s="1">
        <f t="shared" ref="B202:B208" ca="1" si="36" xml:space="preserve"> -LN(RAND())/$B$7</f>
        <v>7.9287227675048352E-2</v>
      </c>
      <c r="C202" s="1">
        <f t="shared" ref="C202:C208" ca="1" si="37">NORMSINV(RAND())*$C$7+$C$5</f>
        <v>2.7438967359433306</v>
      </c>
      <c r="D202" s="1">
        <f t="shared" ca="1" si="30"/>
        <v>3.5174229202325105</v>
      </c>
      <c r="E202" s="1">
        <f t="shared" ref="E202:E208" ca="1" si="38">EXP(NORMSINV(RAND())*$E$7+$E$5)</f>
        <v>0.36495774211813131</v>
      </c>
      <c r="G202" s="1">
        <f t="shared" ref="G202:G208" ca="1" si="39">OFFSET(B202:E202,0,$G$7,1,1)</f>
        <v>3.5174229202325105</v>
      </c>
      <c r="H202" s="1">
        <f t="shared" ca="1" si="31"/>
        <v>0.77195608782435121</v>
      </c>
      <c r="I202" s="1">
        <f t="shared" ca="1" si="32"/>
        <v>0.74530423031537718</v>
      </c>
      <c r="J202" s="1">
        <f t="shared" ca="1" si="33"/>
        <v>1.4782170713105502</v>
      </c>
      <c r="K202" s="1">
        <f t="shared" ca="1" si="34"/>
        <v>1.2577285965417204</v>
      </c>
      <c r="L202" s="1">
        <f t="shared" ca="1" si="35"/>
        <v>0.39083668001698862</v>
      </c>
    </row>
    <row r="203" spans="2:12" x14ac:dyDescent="0.2">
      <c r="B203" s="1">
        <f t="shared" ca="1" si="36"/>
        <v>0.33447697942156379</v>
      </c>
      <c r="C203" s="1">
        <f t="shared" ca="1" si="37"/>
        <v>4.5643563141413459</v>
      </c>
      <c r="D203" s="1">
        <f t="shared" ca="1" si="30"/>
        <v>4.9824520667707519</v>
      </c>
      <c r="E203" s="1">
        <f t="shared" ca="1" si="38"/>
        <v>11.550215354273835</v>
      </c>
      <c r="G203" s="1">
        <f t="shared" ca="1" si="39"/>
        <v>4.9824520667707519</v>
      </c>
      <c r="H203" s="1">
        <f t="shared" ca="1" si="31"/>
        <v>0.92664670658682624</v>
      </c>
      <c r="I203" s="1">
        <f t="shared" ca="1" si="32"/>
        <v>1.4512631910577387</v>
      </c>
      <c r="J203" s="1">
        <f t="shared" ca="1" si="33"/>
        <v>2.6124678754260175</v>
      </c>
      <c r="K203" s="1">
        <f t="shared" ca="1" si="34"/>
        <v>1.6059221527415781</v>
      </c>
      <c r="L203" s="1">
        <f t="shared" ca="1" si="35"/>
        <v>0.9602953207276782</v>
      </c>
    </row>
    <row r="204" spans="2:12" x14ac:dyDescent="0.2">
      <c r="B204" s="1">
        <f t="shared" ca="1" si="36"/>
        <v>2.2838271219039998</v>
      </c>
      <c r="C204" s="1">
        <f t="shared" ca="1" si="37"/>
        <v>3.7203605037180743</v>
      </c>
      <c r="D204" s="1">
        <f t="shared" ca="1" si="30"/>
        <v>1.2539957909308925</v>
      </c>
      <c r="E204" s="1">
        <f t="shared" ca="1" si="38"/>
        <v>5.2585757714044647E-2</v>
      </c>
      <c r="G204" s="1">
        <f t="shared" ca="1" si="39"/>
        <v>1.2539957909308925</v>
      </c>
      <c r="H204" s="1">
        <f t="shared" ca="1" si="31"/>
        <v>0.18313373253493015</v>
      </c>
      <c r="I204" s="1">
        <f t="shared" ca="1" si="32"/>
        <v>-0.90348703701582589</v>
      </c>
      <c r="J204" s="1">
        <f t="shared" ca="1" si="33"/>
        <v>0.20227988483362053</v>
      </c>
      <c r="K204" s="1">
        <f t="shared" ca="1" si="34"/>
        <v>0.22633508569065608</v>
      </c>
      <c r="L204" s="1">
        <f t="shared" ca="1" si="35"/>
        <v>-1.5981029721119222</v>
      </c>
    </row>
    <row r="205" spans="2:12" x14ac:dyDescent="0.2">
      <c r="B205" s="1">
        <f t="shared" ca="1" si="36"/>
        <v>0.12320928756397304</v>
      </c>
      <c r="C205" s="1">
        <f t="shared" ca="1" si="37"/>
        <v>3.3948569251270682</v>
      </c>
      <c r="D205" s="1">
        <f t="shared" ca="1" si="30"/>
        <v>1.5123433353436884</v>
      </c>
      <c r="E205" s="1">
        <f t="shared" ca="1" si="38"/>
        <v>11.397900992863004</v>
      </c>
      <c r="G205" s="1">
        <f t="shared" ca="1" si="39"/>
        <v>1.5123433353436884</v>
      </c>
      <c r="H205" s="1">
        <f t="shared" ca="1" si="31"/>
        <v>0.24800399201596807</v>
      </c>
      <c r="I205" s="1">
        <f t="shared" ca="1" si="32"/>
        <v>-0.68078430267664325</v>
      </c>
      <c r="J205" s="1">
        <f t="shared" ca="1" si="33"/>
        <v>0.28502426357825988</v>
      </c>
      <c r="K205" s="1">
        <f t="shared" ca="1" si="34"/>
        <v>0.41366032562002997</v>
      </c>
      <c r="L205" s="1">
        <f t="shared" ca="1" si="35"/>
        <v>-1.2551809669749805</v>
      </c>
    </row>
    <row r="206" spans="2:12" x14ac:dyDescent="0.2">
      <c r="B206" s="1">
        <f t="shared" ca="1" si="36"/>
        <v>0.17559451688492267</v>
      </c>
      <c r="C206" s="1">
        <f t="shared" ca="1" si="37"/>
        <v>3.2400370123663551</v>
      </c>
      <c r="D206" s="1">
        <f t="shared" ca="1" si="30"/>
        <v>4.5180789883630474</v>
      </c>
      <c r="E206" s="1">
        <f t="shared" ca="1" si="38"/>
        <v>1.6436479023704995</v>
      </c>
      <c r="G206" s="1">
        <f t="shared" ca="1" si="39"/>
        <v>4.5180789883630474</v>
      </c>
      <c r="H206" s="1">
        <f t="shared" ca="1" si="31"/>
        <v>0.89670658682634719</v>
      </c>
      <c r="I206" s="1">
        <f t="shared" ca="1" si="32"/>
        <v>1.2630065484465773</v>
      </c>
      <c r="J206" s="1">
        <f t="shared" ca="1" si="33"/>
        <v>2.2701816689393852</v>
      </c>
      <c r="K206" s="1">
        <f t="shared" ca="1" si="34"/>
        <v>1.5080869009304014</v>
      </c>
      <c r="L206" s="1">
        <f t="shared" ca="1" si="35"/>
        <v>0.81985985866082534</v>
      </c>
    </row>
    <row r="207" spans="2:12" x14ac:dyDescent="0.2">
      <c r="B207" s="1">
        <f t="shared" ca="1" si="36"/>
        <v>7.9528409254454979E-2</v>
      </c>
      <c r="C207" s="1">
        <f t="shared" ca="1" si="37"/>
        <v>4.5448303002217338</v>
      </c>
      <c r="D207" s="1">
        <f t="shared" ca="1" si="30"/>
        <v>7.0140407951806578</v>
      </c>
      <c r="E207" s="1">
        <f t="shared" ca="1" si="38"/>
        <v>1.9341122025050039</v>
      </c>
      <c r="G207" s="1">
        <f t="shared" ca="1" si="39"/>
        <v>7.0140407951806578</v>
      </c>
      <c r="H207" s="1">
        <f t="shared" ca="1" si="31"/>
        <v>0.99151696606786421</v>
      </c>
      <c r="I207" s="1">
        <f t="shared" ca="1" si="32"/>
        <v>2.3874422545356215</v>
      </c>
      <c r="J207" s="1">
        <f t="shared" ca="1" si="33"/>
        <v>4.769687118148533</v>
      </c>
      <c r="K207" s="1">
        <f t="shared" ca="1" si="34"/>
        <v>1.9479139679515223</v>
      </c>
      <c r="L207" s="1">
        <f t="shared" ca="1" si="35"/>
        <v>1.5622807090693376</v>
      </c>
    </row>
    <row r="208" spans="2:12" x14ac:dyDescent="0.2">
      <c r="B208" s="1">
        <f t="shared" ca="1" si="36"/>
        <v>0.14499514000878608</v>
      </c>
      <c r="C208" s="1">
        <f t="shared" ca="1" si="37"/>
        <v>6.0952286182827562</v>
      </c>
      <c r="D208" s="1">
        <f t="shared" ca="1" si="30"/>
        <v>2.2058966199297925</v>
      </c>
      <c r="E208" s="1">
        <f t="shared" ca="1" si="38"/>
        <v>2.6802393824794222</v>
      </c>
      <c r="G208" s="1">
        <f t="shared" ca="1" si="39"/>
        <v>2.2058966199297925</v>
      </c>
      <c r="H208" s="1">
        <f t="shared" ca="1" si="31"/>
        <v>0.43762475049900201</v>
      </c>
      <c r="I208" s="1">
        <f t="shared" ca="1" si="32"/>
        <v>-0.15699409614643037</v>
      </c>
      <c r="J208" s="1">
        <f t="shared" ca="1" si="33"/>
        <v>0.57558594816497921</v>
      </c>
      <c r="K208" s="1">
        <f t="shared" ca="1" si="34"/>
        <v>0.79113405660073943</v>
      </c>
      <c r="L208" s="1">
        <f t="shared" ca="1" si="35"/>
        <v>-0.55236671676695037</v>
      </c>
    </row>
  </sheetData>
  <conditionalFormatting sqref="X49:AA49">
    <cfRule type="containsText" dxfId="1" priority="1" operator="containsText" text="pass">
      <formula>NOT(ISERROR(SEARCH("pass",X49)))</formula>
    </cfRule>
    <cfRule type="containsText" dxfId="0" priority="2" operator="containsText" text="FAIL">
      <formula>NOT(ISERROR(SEARCH("FAIL",X49)))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 5.1</vt:lpstr>
      <vt:lpstr>Ex 5.2</vt:lpstr>
      <vt:lpstr>Ex 5.3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2013-01-23T23:41:23Z</dcterms:created>
  <dcterms:modified xsi:type="dcterms:W3CDTF">2013-01-24T00:10:53Z</dcterms:modified>
</cp:coreProperties>
</file>