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440" windowHeight="14655"/>
  </bookViews>
  <sheets>
    <sheet name="Ex 4.1" sheetId="10" r:id="rId1"/>
    <sheet name="Ex 4.2" sheetId="9" r:id="rId2"/>
    <sheet name="Ex 4.3" sheetId="11" r:id="rId3"/>
    <sheet name="Ex 4.4" sheetId="12" r:id="rId4"/>
  </sheets>
  <externalReferences>
    <externalReference r:id="rId5"/>
  </externalReferences>
  <calcPr calcId="145621" calcOnSave="0"/>
</workbook>
</file>

<file path=xl/calcChain.xml><?xml version="1.0" encoding="utf-8"?>
<calcChain xmlns="http://schemas.openxmlformats.org/spreadsheetml/2006/main">
  <c r="E155" i="12" l="1"/>
  <c r="F155" i="12" s="1"/>
  <c r="C5" i="12"/>
  <c r="E149" i="12" s="1"/>
  <c r="F149" i="12" s="1"/>
  <c r="G206" i="11"/>
  <c r="K206" i="11" s="1"/>
  <c r="G205" i="11"/>
  <c r="K205" i="11" s="1"/>
  <c r="G204" i="11"/>
  <c r="K204" i="11" s="1"/>
  <c r="G203" i="11"/>
  <c r="K203" i="11" s="1"/>
  <c r="G202" i="11"/>
  <c r="K202" i="11" s="1"/>
  <c r="G201" i="11"/>
  <c r="K201" i="11" s="1"/>
  <c r="G200" i="11"/>
  <c r="K200" i="11" s="1"/>
  <c r="G199" i="11"/>
  <c r="K199" i="11" s="1"/>
  <c r="G198" i="11"/>
  <c r="K198" i="11" s="1"/>
  <c r="G197" i="11"/>
  <c r="K197" i="11" s="1"/>
  <c r="G196" i="11"/>
  <c r="K196" i="11" s="1"/>
  <c r="G195" i="11"/>
  <c r="K195" i="11" s="1"/>
  <c r="G194" i="11"/>
  <c r="K194" i="11" s="1"/>
  <c r="G193" i="11"/>
  <c r="K193" i="11" s="1"/>
  <c r="G192" i="11"/>
  <c r="K192" i="11" s="1"/>
  <c r="G191" i="11"/>
  <c r="G190" i="11"/>
  <c r="K190" i="11" s="1"/>
  <c r="G189" i="11"/>
  <c r="K189" i="11" s="1"/>
  <c r="G188" i="11"/>
  <c r="K188" i="11" s="1"/>
  <c r="G187" i="11"/>
  <c r="G186" i="11"/>
  <c r="K186" i="11" s="1"/>
  <c r="G185" i="11"/>
  <c r="K185" i="11" s="1"/>
  <c r="G184" i="11"/>
  <c r="K184" i="11" s="1"/>
  <c r="G183" i="11"/>
  <c r="G182" i="11"/>
  <c r="K182" i="11" s="1"/>
  <c r="G181" i="11"/>
  <c r="K181" i="11" s="1"/>
  <c r="G180" i="11"/>
  <c r="K180" i="11" s="1"/>
  <c r="G179" i="11"/>
  <c r="G178" i="11"/>
  <c r="K178" i="11" s="1"/>
  <c r="G177" i="11"/>
  <c r="K177" i="11" s="1"/>
  <c r="G176" i="11"/>
  <c r="K176" i="11" s="1"/>
  <c r="G175" i="11"/>
  <c r="G174" i="11"/>
  <c r="K174" i="11" s="1"/>
  <c r="G173" i="11"/>
  <c r="K173" i="11" s="1"/>
  <c r="G172" i="11"/>
  <c r="K172" i="11" s="1"/>
  <c r="G171" i="11"/>
  <c r="G170" i="11"/>
  <c r="K170" i="11" s="1"/>
  <c r="G169" i="11"/>
  <c r="K169" i="11" s="1"/>
  <c r="G168" i="11"/>
  <c r="K168" i="11" s="1"/>
  <c r="G167" i="11"/>
  <c r="G166" i="11"/>
  <c r="K166" i="11" s="1"/>
  <c r="G165" i="11"/>
  <c r="K165" i="11" s="1"/>
  <c r="G164" i="11"/>
  <c r="K164" i="11" s="1"/>
  <c r="G163" i="11"/>
  <c r="G162" i="11"/>
  <c r="K162" i="11" s="1"/>
  <c r="G161" i="11"/>
  <c r="K161" i="11" s="1"/>
  <c r="G160" i="11"/>
  <c r="K160" i="11" s="1"/>
  <c r="G159" i="11"/>
  <c r="G158" i="11"/>
  <c r="K158" i="11" s="1"/>
  <c r="G157" i="11"/>
  <c r="K157" i="11" s="1"/>
  <c r="G156" i="11"/>
  <c r="K156" i="11" s="1"/>
  <c r="G155" i="11"/>
  <c r="G154" i="11"/>
  <c r="K154" i="11" s="1"/>
  <c r="G153" i="11"/>
  <c r="K153" i="11" s="1"/>
  <c r="G152" i="11"/>
  <c r="K152" i="11" s="1"/>
  <c r="G151" i="11"/>
  <c r="G150" i="11"/>
  <c r="K150" i="11" s="1"/>
  <c r="G149" i="11"/>
  <c r="K149" i="11" s="1"/>
  <c r="G148" i="11"/>
  <c r="K148" i="11" s="1"/>
  <c r="G147" i="11"/>
  <c r="G146" i="11"/>
  <c r="K146" i="11" s="1"/>
  <c r="G145" i="11"/>
  <c r="K145" i="11" s="1"/>
  <c r="G144" i="11"/>
  <c r="K144" i="11" s="1"/>
  <c r="G143" i="11"/>
  <c r="K143" i="11" s="1"/>
  <c r="G142" i="11"/>
  <c r="K142" i="11" s="1"/>
  <c r="G141" i="11"/>
  <c r="K141" i="11" s="1"/>
  <c r="G140" i="11"/>
  <c r="K140" i="11" s="1"/>
  <c r="G139" i="11"/>
  <c r="K139" i="11" s="1"/>
  <c r="G138" i="11"/>
  <c r="K138" i="11" s="1"/>
  <c r="G137" i="11"/>
  <c r="K137" i="11" s="1"/>
  <c r="G136" i="11"/>
  <c r="K136" i="11" s="1"/>
  <c r="G135" i="11"/>
  <c r="K135" i="11" s="1"/>
  <c r="G134" i="11"/>
  <c r="K134" i="11" s="1"/>
  <c r="G133" i="11"/>
  <c r="K133" i="11" s="1"/>
  <c r="G132" i="11"/>
  <c r="K132" i="11" s="1"/>
  <c r="G131" i="11"/>
  <c r="K131" i="11" s="1"/>
  <c r="G130" i="11"/>
  <c r="K130" i="11" s="1"/>
  <c r="G129" i="11"/>
  <c r="K129" i="11" s="1"/>
  <c r="G128" i="11"/>
  <c r="K128" i="11" s="1"/>
  <c r="G127" i="11"/>
  <c r="K127" i="11" s="1"/>
  <c r="G126" i="11"/>
  <c r="K126" i="11" s="1"/>
  <c r="G125" i="11"/>
  <c r="K125" i="11" s="1"/>
  <c r="G124" i="11"/>
  <c r="K124" i="11" s="1"/>
  <c r="G123" i="11"/>
  <c r="K123" i="11" s="1"/>
  <c r="G122" i="11"/>
  <c r="K122" i="11" s="1"/>
  <c r="G121" i="11"/>
  <c r="K121" i="11" s="1"/>
  <c r="G120" i="11"/>
  <c r="K120" i="11" s="1"/>
  <c r="G119" i="11"/>
  <c r="K119" i="11" s="1"/>
  <c r="G118" i="11"/>
  <c r="K118" i="11" s="1"/>
  <c r="G117" i="11"/>
  <c r="K117" i="11" s="1"/>
  <c r="G116" i="11"/>
  <c r="K116" i="11" s="1"/>
  <c r="G115" i="11"/>
  <c r="K115" i="11" s="1"/>
  <c r="G114" i="11"/>
  <c r="K114" i="11" s="1"/>
  <c r="G113" i="11"/>
  <c r="K113" i="11" s="1"/>
  <c r="G112" i="11"/>
  <c r="K112" i="11" s="1"/>
  <c r="G111" i="11"/>
  <c r="K111" i="11" s="1"/>
  <c r="G110" i="11"/>
  <c r="K110" i="11" s="1"/>
  <c r="G109" i="11"/>
  <c r="K109" i="11" s="1"/>
  <c r="G108" i="11"/>
  <c r="K108" i="11" s="1"/>
  <c r="G107" i="11"/>
  <c r="K107" i="11" s="1"/>
  <c r="G106" i="11"/>
  <c r="K106" i="11" s="1"/>
  <c r="G105" i="11"/>
  <c r="K105" i="11" s="1"/>
  <c r="G104" i="11"/>
  <c r="K104" i="11" s="1"/>
  <c r="G103" i="11"/>
  <c r="K103" i="11" s="1"/>
  <c r="G102" i="11"/>
  <c r="K102" i="11" s="1"/>
  <c r="G101" i="11"/>
  <c r="K101" i="11" s="1"/>
  <c r="G100" i="11"/>
  <c r="K100" i="11" s="1"/>
  <c r="G99" i="11"/>
  <c r="K99" i="11" s="1"/>
  <c r="G98" i="11"/>
  <c r="K98" i="11" s="1"/>
  <c r="G97" i="11"/>
  <c r="K97" i="11" s="1"/>
  <c r="G96" i="11"/>
  <c r="K96" i="11" s="1"/>
  <c r="G95" i="11"/>
  <c r="K95" i="11" s="1"/>
  <c r="G94" i="11"/>
  <c r="K94" i="11" s="1"/>
  <c r="G93" i="11"/>
  <c r="K93" i="11" s="1"/>
  <c r="G92" i="11"/>
  <c r="K92" i="11" s="1"/>
  <c r="G91" i="11"/>
  <c r="K91" i="11" s="1"/>
  <c r="G90" i="11"/>
  <c r="K90" i="11" s="1"/>
  <c r="G89" i="11"/>
  <c r="K89" i="11" s="1"/>
  <c r="G88" i="11"/>
  <c r="K88" i="11" s="1"/>
  <c r="G87" i="11"/>
  <c r="K87" i="11" s="1"/>
  <c r="G86" i="11"/>
  <c r="K86" i="11" s="1"/>
  <c r="G85" i="11"/>
  <c r="K85" i="11" s="1"/>
  <c r="G84" i="11"/>
  <c r="K84" i="11" s="1"/>
  <c r="G83" i="11"/>
  <c r="K83" i="11" s="1"/>
  <c r="G82" i="11"/>
  <c r="K82" i="11" s="1"/>
  <c r="G81" i="11"/>
  <c r="K81" i="11" s="1"/>
  <c r="G80" i="11"/>
  <c r="K80" i="11" s="1"/>
  <c r="G79" i="11"/>
  <c r="K79" i="11" s="1"/>
  <c r="G78" i="11"/>
  <c r="K78" i="11" s="1"/>
  <c r="G77" i="11"/>
  <c r="K77" i="11" s="1"/>
  <c r="G76" i="11"/>
  <c r="K76" i="11" s="1"/>
  <c r="G75" i="11"/>
  <c r="K75" i="11" s="1"/>
  <c r="G74" i="11"/>
  <c r="K74" i="11" s="1"/>
  <c r="G73" i="11"/>
  <c r="K73" i="11" s="1"/>
  <c r="G72" i="11"/>
  <c r="K72" i="11" s="1"/>
  <c r="G71" i="11"/>
  <c r="K71" i="11" s="1"/>
  <c r="G70" i="11"/>
  <c r="K70" i="11" s="1"/>
  <c r="G69" i="11"/>
  <c r="K69" i="11" s="1"/>
  <c r="G68" i="11"/>
  <c r="K68" i="11" s="1"/>
  <c r="G67" i="11"/>
  <c r="K67" i="11" s="1"/>
  <c r="G66" i="11"/>
  <c r="K66" i="11" s="1"/>
  <c r="G65" i="11"/>
  <c r="K65" i="11" s="1"/>
  <c r="G64" i="11"/>
  <c r="K64" i="11" s="1"/>
  <c r="G63" i="11"/>
  <c r="K63" i="11" s="1"/>
  <c r="G62" i="11"/>
  <c r="K62" i="11" s="1"/>
  <c r="G61" i="11"/>
  <c r="K61" i="11" s="1"/>
  <c r="G60" i="11"/>
  <c r="K60" i="11" s="1"/>
  <c r="G59" i="11"/>
  <c r="K59" i="11" s="1"/>
  <c r="G58" i="11"/>
  <c r="K58" i="11" s="1"/>
  <c r="G57" i="11"/>
  <c r="K57" i="11" s="1"/>
  <c r="G56" i="11"/>
  <c r="K56" i="11" s="1"/>
  <c r="G55" i="11"/>
  <c r="K55" i="11" s="1"/>
  <c r="G54" i="11"/>
  <c r="K54" i="11" s="1"/>
  <c r="G53" i="11"/>
  <c r="K53" i="11" s="1"/>
  <c r="G52" i="11"/>
  <c r="K52" i="11" s="1"/>
  <c r="G51" i="11"/>
  <c r="K51" i="11" s="1"/>
  <c r="G50" i="11"/>
  <c r="K50" i="11" s="1"/>
  <c r="G49" i="11"/>
  <c r="K49" i="11" s="1"/>
  <c r="G48" i="11"/>
  <c r="K48" i="11" s="1"/>
  <c r="G47" i="11"/>
  <c r="K47" i="11" s="1"/>
  <c r="G46" i="11"/>
  <c r="K46" i="11" s="1"/>
  <c r="G45" i="11"/>
  <c r="K45" i="11" s="1"/>
  <c r="G44" i="11"/>
  <c r="K44" i="11" s="1"/>
  <c r="G43" i="11"/>
  <c r="K43" i="11" s="1"/>
  <c r="G42" i="11"/>
  <c r="K42" i="11" s="1"/>
  <c r="G41" i="11"/>
  <c r="K41" i="11" s="1"/>
  <c r="G40" i="11"/>
  <c r="K40" i="11" s="1"/>
  <c r="G39" i="11"/>
  <c r="K39" i="11" s="1"/>
  <c r="G38" i="11"/>
  <c r="K38" i="11" s="1"/>
  <c r="G37" i="11"/>
  <c r="K37" i="11" s="1"/>
  <c r="G36" i="11"/>
  <c r="K36" i="11" s="1"/>
  <c r="G35" i="11"/>
  <c r="K35" i="11" s="1"/>
  <c r="G34" i="11"/>
  <c r="K34" i="11" s="1"/>
  <c r="G33" i="11"/>
  <c r="K33" i="11" s="1"/>
  <c r="G32" i="11"/>
  <c r="K32" i="11" s="1"/>
  <c r="G31" i="11"/>
  <c r="K31" i="11" s="1"/>
  <c r="G30" i="11"/>
  <c r="K30" i="11" s="1"/>
  <c r="G29" i="11"/>
  <c r="K29" i="11" s="1"/>
  <c r="G28" i="11"/>
  <c r="K28" i="11" s="1"/>
  <c r="G27" i="11"/>
  <c r="K27" i="11" s="1"/>
  <c r="G26" i="11"/>
  <c r="K26" i="11" s="1"/>
  <c r="G25" i="11"/>
  <c r="G24" i="11"/>
  <c r="K24" i="11" s="1"/>
  <c r="G23" i="11"/>
  <c r="K23" i="11" s="1"/>
  <c r="G22" i="11"/>
  <c r="K22" i="11" s="1"/>
  <c r="G21" i="11"/>
  <c r="K21" i="11" s="1"/>
  <c r="G20" i="11"/>
  <c r="K20" i="11" s="1"/>
  <c r="G19" i="11"/>
  <c r="K19" i="11" s="1"/>
  <c r="G18" i="11"/>
  <c r="K18" i="11" s="1"/>
  <c r="G17" i="11"/>
  <c r="K17" i="11" s="1"/>
  <c r="G16" i="11"/>
  <c r="K16" i="11" s="1"/>
  <c r="G15" i="11"/>
  <c r="K15" i="11" s="1"/>
  <c r="G14" i="11"/>
  <c r="K14" i="11" s="1"/>
  <c r="G13" i="11"/>
  <c r="K13" i="11" s="1"/>
  <c r="G12" i="11"/>
  <c r="K12" i="11" s="1"/>
  <c r="G11" i="11"/>
  <c r="K11" i="11" s="1"/>
  <c r="G10" i="11"/>
  <c r="K10" i="11" s="1"/>
  <c r="G9" i="11"/>
  <c r="K9" i="11" s="1"/>
  <c r="G8" i="11"/>
  <c r="K8" i="11" s="1"/>
  <c r="G7" i="11"/>
  <c r="K7" i="11" s="1"/>
  <c r="H25" i="11" l="1"/>
  <c r="J25" i="11" s="1"/>
  <c r="H7" i="11"/>
  <c r="I7" i="11" s="1"/>
  <c r="H11" i="11"/>
  <c r="I11" i="11" s="1"/>
  <c r="H15" i="11"/>
  <c r="I15" i="11" s="1"/>
  <c r="H17" i="11"/>
  <c r="I17" i="11" s="1"/>
  <c r="H19" i="11"/>
  <c r="I19" i="11" s="1"/>
  <c r="H21" i="11"/>
  <c r="I21" i="11" s="1"/>
  <c r="H23" i="11"/>
  <c r="I23" i="11" s="1"/>
  <c r="K25" i="11"/>
  <c r="H8" i="11"/>
  <c r="I8" i="11" s="1"/>
  <c r="H10" i="11"/>
  <c r="I10" i="11" s="1"/>
  <c r="H12" i="11"/>
  <c r="I12" i="11" s="1"/>
  <c r="H14" i="11"/>
  <c r="I14" i="11" s="1"/>
  <c r="H16" i="11"/>
  <c r="I16" i="11" s="1"/>
  <c r="H18" i="11"/>
  <c r="I18" i="11" s="1"/>
  <c r="H20" i="11"/>
  <c r="I20" i="11" s="1"/>
  <c r="H22" i="11"/>
  <c r="I22" i="11" s="1"/>
  <c r="L7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40" i="11"/>
  <c r="H41" i="11"/>
  <c r="H42" i="11"/>
  <c r="H44" i="11"/>
  <c r="H45" i="11"/>
  <c r="H46" i="11"/>
  <c r="H47" i="11"/>
  <c r="H48" i="11"/>
  <c r="H49" i="11"/>
  <c r="H50" i="11"/>
  <c r="H51" i="11"/>
  <c r="H52" i="11"/>
  <c r="H53" i="11"/>
  <c r="H54" i="11"/>
  <c r="H56" i="11"/>
  <c r="H57" i="11"/>
  <c r="H58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34" i="11"/>
  <c r="H142" i="11"/>
  <c r="H155" i="11"/>
  <c r="K155" i="11"/>
  <c r="H171" i="11"/>
  <c r="K171" i="11"/>
  <c r="H187" i="11"/>
  <c r="K187" i="11"/>
  <c r="H9" i="11"/>
  <c r="H143" i="11"/>
  <c r="H141" i="11"/>
  <c r="H139" i="11"/>
  <c r="H137" i="11"/>
  <c r="H135" i="11"/>
  <c r="H133" i="11"/>
  <c r="H131" i="11"/>
  <c r="H129" i="11"/>
  <c r="H127" i="11"/>
  <c r="H13" i="11"/>
  <c r="H24" i="11"/>
  <c r="H128" i="11"/>
  <c r="H136" i="11"/>
  <c r="H151" i="11"/>
  <c r="K151" i="11"/>
  <c r="H167" i="11"/>
  <c r="K167" i="11"/>
  <c r="H183" i="11"/>
  <c r="K183" i="11"/>
  <c r="H130" i="11"/>
  <c r="H138" i="11"/>
  <c r="H147" i="11"/>
  <c r="K147" i="11"/>
  <c r="H163" i="11"/>
  <c r="K163" i="11"/>
  <c r="H179" i="11"/>
  <c r="K179" i="11"/>
  <c r="H26" i="11"/>
  <c r="H39" i="11"/>
  <c r="H43" i="11"/>
  <c r="H55" i="11"/>
  <c r="H59" i="11"/>
  <c r="H132" i="11"/>
  <c r="H140" i="11"/>
  <c r="H159" i="11"/>
  <c r="K159" i="11"/>
  <c r="H175" i="11"/>
  <c r="K175" i="11"/>
  <c r="H191" i="11"/>
  <c r="H145" i="11"/>
  <c r="H149" i="11"/>
  <c r="H153" i="11"/>
  <c r="H157" i="11"/>
  <c r="H161" i="11"/>
  <c r="H165" i="11"/>
  <c r="H169" i="11"/>
  <c r="H173" i="11"/>
  <c r="H177" i="11"/>
  <c r="H181" i="11"/>
  <c r="H185" i="11"/>
  <c r="H189" i="11"/>
  <c r="K191" i="11"/>
  <c r="H193" i="11"/>
  <c r="H197" i="11"/>
  <c r="H201" i="11"/>
  <c r="H205" i="11"/>
  <c r="E10" i="12"/>
  <c r="F10" i="12" s="1"/>
  <c r="C26" i="12"/>
  <c r="D26" i="12" s="1"/>
  <c r="E76" i="12"/>
  <c r="F76" i="12" s="1"/>
  <c r="C82" i="12"/>
  <c r="D82" i="12" s="1"/>
  <c r="E92" i="12"/>
  <c r="F92" i="12" s="1"/>
  <c r="C98" i="12"/>
  <c r="D98" i="12" s="1"/>
  <c r="E108" i="12"/>
  <c r="F108" i="12" s="1"/>
  <c r="E115" i="12"/>
  <c r="F115" i="12" s="1"/>
  <c r="E123" i="12"/>
  <c r="F123" i="12" s="1"/>
  <c r="E131" i="12"/>
  <c r="F131" i="12" s="1"/>
  <c r="E139" i="12"/>
  <c r="F139" i="12" s="1"/>
  <c r="E147" i="12"/>
  <c r="F147" i="12" s="1"/>
  <c r="H144" i="11"/>
  <c r="H148" i="11"/>
  <c r="H152" i="11"/>
  <c r="H156" i="11"/>
  <c r="H160" i="11"/>
  <c r="H164" i="11"/>
  <c r="H168" i="11"/>
  <c r="H172" i="11"/>
  <c r="H176" i="11"/>
  <c r="H180" i="11"/>
  <c r="H184" i="11"/>
  <c r="H188" i="11"/>
  <c r="H192" i="11"/>
  <c r="H196" i="11"/>
  <c r="H200" i="11"/>
  <c r="H204" i="11"/>
  <c r="E26" i="12"/>
  <c r="F26" i="12" s="1"/>
  <c r="C78" i="12"/>
  <c r="D78" i="12" s="1"/>
  <c r="E88" i="12"/>
  <c r="F88" i="12" s="1"/>
  <c r="C94" i="12"/>
  <c r="D94" i="12" s="1"/>
  <c r="E104" i="12"/>
  <c r="F104" i="12" s="1"/>
  <c r="C110" i="12"/>
  <c r="D110" i="12" s="1"/>
  <c r="E117" i="12"/>
  <c r="F117" i="12" s="1"/>
  <c r="E125" i="12"/>
  <c r="F125" i="12" s="1"/>
  <c r="E133" i="12"/>
  <c r="F133" i="12" s="1"/>
  <c r="E141" i="12"/>
  <c r="F141" i="12" s="1"/>
  <c r="H195" i="11"/>
  <c r="H199" i="11"/>
  <c r="H203" i="11"/>
  <c r="C157" i="12"/>
  <c r="D157" i="12" s="1"/>
  <c r="C156" i="12"/>
  <c r="D156" i="12" s="1"/>
  <c r="C155" i="12"/>
  <c r="D155" i="12" s="1"/>
  <c r="C154" i="12"/>
  <c r="D154" i="12" s="1"/>
  <c r="C153" i="12"/>
  <c r="D153" i="12" s="1"/>
  <c r="C152" i="12"/>
  <c r="D152" i="12" s="1"/>
  <c r="C151" i="12"/>
  <c r="D151" i="12" s="1"/>
  <c r="C150" i="12"/>
  <c r="D150" i="12" s="1"/>
  <c r="C149" i="12"/>
  <c r="D149" i="12" s="1"/>
  <c r="C148" i="12"/>
  <c r="D148" i="12" s="1"/>
  <c r="C147" i="12"/>
  <c r="D147" i="12" s="1"/>
  <c r="C146" i="12"/>
  <c r="D146" i="12" s="1"/>
  <c r="C145" i="12"/>
  <c r="D145" i="12" s="1"/>
  <c r="C144" i="12"/>
  <c r="D144" i="12" s="1"/>
  <c r="C143" i="12"/>
  <c r="D143" i="12" s="1"/>
  <c r="C142" i="12"/>
  <c r="D142" i="12" s="1"/>
  <c r="C141" i="12"/>
  <c r="D141" i="12" s="1"/>
  <c r="C140" i="12"/>
  <c r="D140" i="12" s="1"/>
  <c r="C139" i="12"/>
  <c r="D139" i="12" s="1"/>
  <c r="C138" i="12"/>
  <c r="D138" i="12" s="1"/>
  <c r="C137" i="12"/>
  <c r="D137" i="12" s="1"/>
  <c r="C136" i="12"/>
  <c r="D136" i="12" s="1"/>
  <c r="C135" i="12"/>
  <c r="D135" i="12" s="1"/>
  <c r="C134" i="12"/>
  <c r="D134" i="12" s="1"/>
  <c r="C133" i="12"/>
  <c r="D133" i="12" s="1"/>
  <c r="C132" i="12"/>
  <c r="D132" i="12" s="1"/>
  <c r="C131" i="12"/>
  <c r="D131" i="12" s="1"/>
  <c r="C130" i="12"/>
  <c r="D130" i="12" s="1"/>
  <c r="C129" i="12"/>
  <c r="D129" i="12" s="1"/>
  <c r="C128" i="12"/>
  <c r="D128" i="12" s="1"/>
  <c r="C127" i="12"/>
  <c r="D127" i="12" s="1"/>
  <c r="C126" i="12"/>
  <c r="D126" i="12" s="1"/>
  <c r="C125" i="12"/>
  <c r="D125" i="12" s="1"/>
  <c r="C124" i="12"/>
  <c r="D124" i="12" s="1"/>
  <c r="C123" i="12"/>
  <c r="D123" i="12" s="1"/>
  <c r="C122" i="12"/>
  <c r="D122" i="12" s="1"/>
  <c r="C121" i="12"/>
  <c r="D121" i="12" s="1"/>
  <c r="C120" i="12"/>
  <c r="D120" i="12" s="1"/>
  <c r="C119" i="12"/>
  <c r="D119" i="12" s="1"/>
  <c r="C118" i="12"/>
  <c r="D118" i="12" s="1"/>
  <c r="C117" i="12"/>
  <c r="D117" i="12" s="1"/>
  <c r="C116" i="12"/>
  <c r="D116" i="12" s="1"/>
  <c r="C115" i="12"/>
  <c r="D115" i="12" s="1"/>
  <c r="C114" i="12"/>
  <c r="D114" i="12" s="1"/>
  <c r="C113" i="12"/>
  <c r="D113" i="12" s="1"/>
  <c r="C112" i="12"/>
  <c r="D112" i="12" s="1"/>
  <c r="C111" i="12"/>
  <c r="D111" i="12" s="1"/>
  <c r="E109" i="12"/>
  <c r="F109" i="12" s="1"/>
  <c r="C107" i="12"/>
  <c r="D107" i="12" s="1"/>
  <c r="E105" i="12"/>
  <c r="F105" i="12" s="1"/>
  <c r="C103" i="12"/>
  <c r="D103" i="12" s="1"/>
  <c r="E101" i="12"/>
  <c r="F101" i="12" s="1"/>
  <c r="C99" i="12"/>
  <c r="D99" i="12" s="1"/>
  <c r="E97" i="12"/>
  <c r="F97" i="12" s="1"/>
  <c r="C95" i="12"/>
  <c r="D95" i="12" s="1"/>
  <c r="E93" i="12"/>
  <c r="F93" i="12" s="1"/>
  <c r="C91" i="12"/>
  <c r="D91" i="12" s="1"/>
  <c r="E89" i="12"/>
  <c r="F89" i="12" s="1"/>
  <c r="C87" i="12"/>
  <c r="D87" i="12" s="1"/>
  <c r="E85" i="12"/>
  <c r="F85" i="12" s="1"/>
  <c r="C83" i="12"/>
  <c r="D83" i="12" s="1"/>
  <c r="E81" i="12"/>
  <c r="F81" i="12" s="1"/>
  <c r="C79" i="12"/>
  <c r="D79" i="12" s="1"/>
  <c r="E77" i="12"/>
  <c r="F77" i="12" s="1"/>
  <c r="C75" i="12"/>
  <c r="D75" i="12" s="1"/>
  <c r="E73" i="12"/>
  <c r="F73" i="12" s="1"/>
  <c r="E72" i="12"/>
  <c r="F72" i="12" s="1"/>
  <c r="E71" i="12"/>
  <c r="F71" i="12" s="1"/>
  <c r="E70" i="12"/>
  <c r="F70" i="12" s="1"/>
  <c r="E69" i="12"/>
  <c r="F69" i="12" s="1"/>
  <c r="E68" i="12"/>
  <c r="F68" i="12" s="1"/>
  <c r="E67" i="12"/>
  <c r="F67" i="12" s="1"/>
  <c r="E66" i="12"/>
  <c r="F66" i="12" s="1"/>
  <c r="E65" i="12"/>
  <c r="F65" i="12" s="1"/>
  <c r="E64" i="12"/>
  <c r="F64" i="12" s="1"/>
  <c r="E63" i="12"/>
  <c r="F63" i="12" s="1"/>
  <c r="E62" i="12"/>
  <c r="F62" i="12" s="1"/>
  <c r="E61" i="12"/>
  <c r="F61" i="12" s="1"/>
  <c r="E60" i="12"/>
  <c r="F60" i="12" s="1"/>
  <c r="E59" i="12"/>
  <c r="F59" i="12" s="1"/>
  <c r="E58" i="12"/>
  <c r="F58" i="12" s="1"/>
  <c r="E57" i="12"/>
  <c r="F57" i="12" s="1"/>
  <c r="E56" i="12"/>
  <c r="F56" i="12" s="1"/>
  <c r="E55" i="12"/>
  <c r="F55" i="12" s="1"/>
  <c r="E54" i="12"/>
  <c r="F54" i="12" s="1"/>
  <c r="E53" i="12"/>
  <c r="F53" i="12" s="1"/>
  <c r="E52" i="12"/>
  <c r="F52" i="12" s="1"/>
  <c r="E51" i="12"/>
  <c r="F51" i="12" s="1"/>
  <c r="E50" i="12"/>
  <c r="F50" i="12" s="1"/>
  <c r="E49" i="12"/>
  <c r="F49" i="12" s="1"/>
  <c r="E48" i="12"/>
  <c r="F48" i="12" s="1"/>
  <c r="E47" i="12"/>
  <c r="F47" i="12" s="1"/>
  <c r="E46" i="12"/>
  <c r="F46" i="12" s="1"/>
  <c r="E45" i="12"/>
  <c r="F45" i="12" s="1"/>
  <c r="E44" i="12"/>
  <c r="F44" i="12" s="1"/>
  <c r="E43" i="12"/>
  <c r="F43" i="12" s="1"/>
  <c r="E42" i="12"/>
  <c r="F42" i="12" s="1"/>
  <c r="E41" i="12"/>
  <c r="F41" i="12" s="1"/>
  <c r="E40" i="12"/>
  <c r="F40" i="12" s="1"/>
  <c r="C109" i="12"/>
  <c r="D109" i="12" s="1"/>
  <c r="E107" i="12"/>
  <c r="F107" i="12" s="1"/>
  <c r="C105" i="12"/>
  <c r="D105" i="12" s="1"/>
  <c r="E103" i="12"/>
  <c r="F103" i="12" s="1"/>
  <c r="C101" i="12"/>
  <c r="D101" i="12" s="1"/>
  <c r="E99" i="12"/>
  <c r="F99" i="12" s="1"/>
  <c r="C97" i="12"/>
  <c r="D97" i="12" s="1"/>
  <c r="E95" i="12"/>
  <c r="F95" i="12" s="1"/>
  <c r="C93" i="12"/>
  <c r="D93" i="12" s="1"/>
  <c r="E91" i="12"/>
  <c r="F91" i="12" s="1"/>
  <c r="C89" i="12"/>
  <c r="D89" i="12" s="1"/>
  <c r="E87" i="12"/>
  <c r="F87" i="12" s="1"/>
  <c r="C85" i="12"/>
  <c r="D85" i="12" s="1"/>
  <c r="E83" i="12"/>
  <c r="F83" i="12" s="1"/>
  <c r="C81" i="12"/>
  <c r="D81" i="12" s="1"/>
  <c r="E79" i="12"/>
  <c r="F79" i="12" s="1"/>
  <c r="C77" i="12"/>
  <c r="D77" i="12" s="1"/>
  <c r="E75" i="12"/>
  <c r="F75" i="12" s="1"/>
  <c r="C73" i="12"/>
  <c r="D73" i="12" s="1"/>
  <c r="C72" i="12"/>
  <c r="D72" i="12" s="1"/>
  <c r="C71" i="12"/>
  <c r="D71" i="12" s="1"/>
  <c r="C70" i="12"/>
  <c r="D70" i="12" s="1"/>
  <c r="C69" i="12"/>
  <c r="D69" i="12" s="1"/>
  <c r="C68" i="12"/>
  <c r="D68" i="12" s="1"/>
  <c r="C67" i="12"/>
  <c r="D67" i="12" s="1"/>
  <c r="C66" i="12"/>
  <c r="D66" i="12" s="1"/>
  <c r="C65" i="12"/>
  <c r="D65" i="12" s="1"/>
  <c r="C64" i="12"/>
  <c r="D64" i="12" s="1"/>
  <c r="C63" i="12"/>
  <c r="D63" i="12" s="1"/>
  <c r="C62" i="12"/>
  <c r="D62" i="12" s="1"/>
  <c r="C61" i="12"/>
  <c r="D61" i="12" s="1"/>
  <c r="C60" i="12"/>
  <c r="D60" i="12" s="1"/>
  <c r="C59" i="12"/>
  <c r="D59" i="12" s="1"/>
  <c r="C58" i="12"/>
  <c r="D58" i="12" s="1"/>
  <c r="C57" i="12"/>
  <c r="D57" i="12" s="1"/>
  <c r="C56" i="12"/>
  <c r="D56" i="12" s="1"/>
  <c r="C55" i="12"/>
  <c r="D55" i="12" s="1"/>
  <c r="C54" i="12"/>
  <c r="D54" i="12" s="1"/>
  <c r="C53" i="12"/>
  <c r="D53" i="12" s="1"/>
  <c r="C52" i="12"/>
  <c r="D52" i="12" s="1"/>
  <c r="C51" i="12"/>
  <c r="D51" i="12" s="1"/>
  <c r="C50" i="12"/>
  <c r="D50" i="12" s="1"/>
  <c r="C49" i="12"/>
  <c r="D49" i="12" s="1"/>
  <c r="C48" i="12"/>
  <c r="D48" i="12" s="1"/>
  <c r="C47" i="12"/>
  <c r="D47" i="12" s="1"/>
  <c r="C46" i="12"/>
  <c r="D46" i="12" s="1"/>
  <c r="C45" i="12"/>
  <c r="D45" i="12" s="1"/>
  <c r="C44" i="12"/>
  <c r="D44" i="12" s="1"/>
  <c r="C43" i="12"/>
  <c r="D43" i="12" s="1"/>
  <c r="C42" i="12"/>
  <c r="D42" i="12" s="1"/>
  <c r="C41" i="12"/>
  <c r="D41" i="12" s="1"/>
  <c r="C40" i="12"/>
  <c r="D40" i="12" s="1"/>
  <c r="E157" i="12"/>
  <c r="F157" i="12" s="1"/>
  <c r="E156" i="12"/>
  <c r="F156" i="12" s="1"/>
  <c r="E152" i="12"/>
  <c r="F152" i="12" s="1"/>
  <c r="E148" i="12"/>
  <c r="F148" i="12" s="1"/>
  <c r="E144" i="12"/>
  <c r="F144" i="12" s="1"/>
  <c r="E140" i="12"/>
  <c r="F140" i="12" s="1"/>
  <c r="E136" i="12"/>
  <c r="F136" i="12" s="1"/>
  <c r="E132" i="12"/>
  <c r="F132" i="12" s="1"/>
  <c r="E128" i="12"/>
  <c r="F128" i="12" s="1"/>
  <c r="E124" i="12"/>
  <c r="F124" i="12" s="1"/>
  <c r="E120" i="12"/>
  <c r="F120" i="12" s="1"/>
  <c r="E116" i="12"/>
  <c r="F116" i="12" s="1"/>
  <c r="E112" i="12"/>
  <c r="F112" i="12" s="1"/>
  <c r="E106" i="12"/>
  <c r="F106" i="12" s="1"/>
  <c r="C104" i="12"/>
  <c r="D104" i="12" s="1"/>
  <c r="E98" i="12"/>
  <c r="F98" i="12" s="1"/>
  <c r="C96" i="12"/>
  <c r="D96" i="12" s="1"/>
  <c r="E90" i="12"/>
  <c r="F90" i="12" s="1"/>
  <c r="C88" i="12"/>
  <c r="D88" i="12" s="1"/>
  <c r="E82" i="12"/>
  <c r="F82" i="12" s="1"/>
  <c r="C80" i="12"/>
  <c r="D80" i="12" s="1"/>
  <c r="E74" i="12"/>
  <c r="F74" i="12" s="1"/>
  <c r="C39" i="12"/>
  <c r="D39" i="12" s="1"/>
  <c r="C38" i="12"/>
  <c r="D38" i="12" s="1"/>
  <c r="C37" i="12"/>
  <c r="D37" i="12" s="1"/>
  <c r="C36" i="12"/>
  <c r="D36" i="12" s="1"/>
  <c r="C35" i="12"/>
  <c r="D35" i="12" s="1"/>
  <c r="C34" i="12"/>
  <c r="D34" i="12" s="1"/>
  <c r="C33" i="12"/>
  <c r="D33" i="12" s="1"/>
  <c r="C32" i="12"/>
  <c r="D32" i="12" s="1"/>
  <c r="C31" i="12"/>
  <c r="D31" i="12" s="1"/>
  <c r="C30" i="12"/>
  <c r="D30" i="12" s="1"/>
  <c r="C29" i="12"/>
  <c r="D29" i="12" s="1"/>
  <c r="C28" i="12"/>
  <c r="D28" i="12" s="1"/>
  <c r="C27" i="12"/>
  <c r="D27" i="12" s="1"/>
  <c r="E25" i="12"/>
  <c r="F25" i="12" s="1"/>
  <c r="E24" i="12"/>
  <c r="F24" i="12" s="1"/>
  <c r="E23" i="12"/>
  <c r="F23" i="12" s="1"/>
  <c r="E22" i="12"/>
  <c r="F22" i="12" s="1"/>
  <c r="E21" i="12"/>
  <c r="F21" i="12" s="1"/>
  <c r="E20" i="12"/>
  <c r="F20" i="12" s="1"/>
  <c r="E19" i="12"/>
  <c r="F19" i="12" s="1"/>
  <c r="E18" i="12"/>
  <c r="F18" i="12" s="1"/>
  <c r="E17" i="12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1" i="12"/>
  <c r="F11" i="12" s="1"/>
  <c r="C9" i="12"/>
  <c r="D9" i="12" s="1"/>
  <c r="C8" i="12"/>
  <c r="D8" i="12" s="1"/>
  <c r="E154" i="12"/>
  <c r="F154" i="12" s="1"/>
  <c r="E150" i="12"/>
  <c r="F150" i="12" s="1"/>
  <c r="E146" i="12"/>
  <c r="F146" i="12" s="1"/>
  <c r="E142" i="12"/>
  <c r="F142" i="12" s="1"/>
  <c r="E138" i="12"/>
  <c r="F138" i="12" s="1"/>
  <c r="E134" i="12"/>
  <c r="F134" i="12" s="1"/>
  <c r="E130" i="12"/>
  <c r="F130" i="12" s="1"/>
  <c r="E126" i="12"/>
  <c r="F126" i="12" s="1"/>
  <c r="E122" i="12"/>
  <c r="F122" i="12" s="1"/>
  <c r="E118" i="12"/>
  <c r="F118" i="12" s="1"/>
  <c r="E114" i="12"/>
  <c r="F114" i="12" s="1"/>
  <c r="E110" i="12"/>
  <c r="F110" i="12" s="1"/>
  <c r="C108" i="12"/>
  <c r="D108" i="12" s="1"/>
  <c r="E102" i="12"/>
  <c r="F102" i="12" s="1"/>
  <c r="C100" i="12"/>
  <c r="D100" i="12" s="1"/>
  <c r="E94" i="12"/>
  <c r="F94" i="12" s="1"/>
  <c r="C92" i="12"/>
  <c r="D92" i="12" s="1"/>
  <c r="E86" i="12"/>
  <c r="F86" i="12" s="1"/>
  <c r="C84" i="12"/>
  <c r="D84" i="12" s="1"/>
  <c r="E78" i="12"/>
  <c r="F78" i="12" s="1"/>
  <c r="C76" i="12"/>
  <c r="D76" i="12" s="1"/>
  <c r="E39" i="12"/>
  <c r="F39" i="12" s="1"/>
  <c r="E38" i="12"/>
  <c r="F38" i="12" s="1"/>
  <c r="E37" i="12"/>
  <c r="F37" i="12" s="1"/>
  <c r="E36" i="12"/>
  <c r="F36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27" i="12"/>
  <c r="F27" i="12" s="1"/>
  <c r="C25" i="12"/>
  <c r="D25" i="12" s="1"/>
  <c r="C24" i="12"/>
  <c r="D24" i="12" s="1"/>
  <c r="C23" i="12"/>
  <c r="D23" i="12" s="1"/>
  <c r="C22" i="12"/>
  <c r="D22" i="12" s="1"/>
  <c r="C21" i="12"/>
  <c r="D21" i="12" s="1"/>
  <c r="C20" i="12"/>
  <c r="D20" i="12" s="1"/>
  <c r="C19" i="12"/>
  <c r="D19" i="12" s="1"/>
  <c r="C18" i="12"/>
  <c r="D18" i="12" s="1"/>
  <c r="C17" i="12"/>
  <c r="D17" i="12" s="1"/>
  <c r="C16" i="12"/>
  <c r="D16" i="12" s="1"/>
  <c r="C15" i="12"/>
  <c r="D15" i="12" s="1"/>
  <c r="C14" i="12"/>
  <c r="D14" i="12" s="1"/>
  <c r="C13" i="12"/>
  <c r="D13" i="12" s="1"/>
  <c r="C12" i="12"/>
  <c r="D12" i="12" s="1"/>
  <c r="C11" i="12"/>
  <c r="D11" i="12" s="1"/>
  <c r="E9" i="12"/>
  <c r="F9" i="12" s="1"/>
  <c r="E8" i="12"/>
  <c r="F8" i="12" s="1"/>
  <c r="C74" i="12"/>
  <c r="D74" i="12" s="1"/>
  <c r="E84" i="12"/>
  <c r="F84" i="12" s="1"/>
  <c r="C90" i="12"/>
  <c r="D90" i="12" s="1"/>
  <c r="E100" i="12"/>
  <c r="F100" i="12" s="1"/>
  <c r="C106" i="12"/>
  <c r="D106" i="12" s="1"/>
  <c r="E111" i="12"/>
  <c r="F111" i="12" s="1"/>
  <c r="E119" i="12"/>
  <c r="F119" i="12" s="1"/>
  <c r="E127" i="12"/>
  <c r="F127" i="12" s="1"/>
  <c r="E135" i="12"/>
  <c r="F135" i="12" s="1"/>
  <c r="E143" i="12"/>
  <c r="F143" i="12" s="1"/>
  <c r="E151" i="12"/>
  <c r="F151" i="12" s="1"/>
  <c r="H146" i="11"/>
  <c r="H150" i="11"/>
  <c r="H154" i="11"/>
  <c r="H158" i="11"/>
  <c r="H162" i="11"/>
  <c r="H166" i="11"/>
  <c r="H170" i="11"/>
  <c r="H174" i="11"/>
  <c r="H178" i="11"/>
  <c r="H182" i="11"/>
  <c r="H186" i="11"/>
  <c r="H190" i="11"/>
  <c r="H194" i="11"/>
  <c r="H198" i="11"/>
  <c r="H202" i="11"/>
  <c r="H206" i="11"/>
  <c r="C10" i="12"/>
  <c r="D10" i="12" s="1"/>
  <c r="E80" i="12"/>
  <c r="F80" i="12" s="1"/>
  <c r="C86" i="12"/>
  <c r="D86" i="12" s="1"/>
  <c r="E96" i="12"/>
  <c r="F96" i="12" s="1"/>
  <c r="C102" i="12"/>
  <c r="D102" i="12" s="1"/>
  <c r="E113" i="12"/>
  <c r="F113" i="12" s="1"/>
  <c r="E121" i="12"/>
  <c r="F121" i="12" s="1"/>
  <c r="E129" i="12"/>
  <c r="F129" i="12" s="1"/>
  <c r="E137" i="12"/>
  <c r="F137" i="12" s="1"/>
  <c r="E145" i="12"/>
  <c r="F145" i="12" s="1"/>
  <c r="E153" i="12"/>
  <c r="F153" i="12" s="1"/>
  <c r="L19" i="11" l="1"/>
  <c r="L14" i="11"/>
  <c r="L12" i="11"/>
  <c r="L23" i="11"/>
  <c r="J20" i="11"/>
  <c r="L20" i="11"/>
  <c r="L8" i="11"/>
  <c r="J16" i="11"/>
  <c r="J15" i="11"/>
  <c r="J23" i="11"/>
  <c r="J12" i="11"/>
  <c r="L15" i="11"/>
  <c r="J14" i="11"/>
  <c r="I25" i="11"/>
  <c r="J18" i="11"/>
  <c r="J22" i="11"/>
  <c r="L25" i="11"/>
  <c r="J11" i="11"/>
  <c r="J19" i="11"/>
  <c r="J7" i="11"/>
  <c r="L22" i="11"/>
  <c r="L16" i="11"/>
  <c r="L11" i="11"/>
  <c r="J8" i="11"/>
  <c r="L18" i="11"/>
  <c r="J21" i="11"/>
  <c r="J17" i="11"/>
  <c r="L10" i="11"/>
  <c r="J10" i="11"/>
  <c r="L21" i="11"/>
  <c r="L17" i="11"/>
  <c r="J202" i="11"/>
  <c r="L202" i="11"/>
  <c r="I202" i="11"/>
  <c r="J170" i="11"/>
  <c r="L170" i="11"/>
  <c r="I170" i="11"/>
  <c r="J176" i="11"/>
  <c r="L176" i="11"/>
  <c r="I176" i="11"/>
  <c r="J144" i="11"/>
  <c r="L144" i="11"/>
  <c r="I144" i="11"/>
  <c r="L193" i="11"/>
  <c r="J193" i="11"/>
  <c r="I193" i="11"/>
  <c r="L165" i="11"/>
  <c r="J165" i="11"/>
  <c r="I165" i="11"/>
  <c r="L149" i="11"/>
  <c r="J149" i="11"/>
  <c r="I149" i="11"/>
  <c r="L175" i="11"/>
  <c r="J175" i="11"/>
  <c r="I175" i="11"/>
  <c r="I132" i="11"/>
  <c r="J132" i="11"/>
  <c r="L132" i="11"/>
  <c r="J39" i="11"/>
  <c r="L39" i="11"/>
  <c r="I39" i="11"/>
  <c r="L163" i="11"/>
  <c r="J163" i="11"/>
  <c r="I163" i="11"/>
  <c r="I136" i="11"/>
  <c r="J136" i="11"/>
  <c r="L136" i="11"/>
  <c r="I133" i="11"/>
  <c r="L133" i="11"/>
  <c r="J133" i="11"/>
  <c r="L155" i="11"/>
  <c r="J155" i="11"/>
  <c r="I155" i="11"/>
  <c r="I121" i="11"/>
  <c r="L121" i="11"/>
  <c r="J121" i="11"/>
  <c r="I113" i="11"/>
  <c r="L113" i="11"/>
  <c r="J113" i="11"/>
  <c r="I105" i="11"/>
  <c r="L105" i="11"/>
  <c r="J105" i="11"/>
  <c r="I97" i="11"/>
  <c r="L97" i="11"/>
  <c r="J97" i="11"/>
  <c r="I89" i="11"/>
  <c r="L89" i="11"/>
  <c r="J89" i="11"/>
  <c r="I81" i="11"/>
  <c r="L81" i="11"/>
  <c r="J81" i="11"/>
  <c r="I73" i="11"/>
  <c r="L73" i="11"/>
  <c r="J73" i="11"/>
  <c r="I65" i="11"/>
  <c r="L65" i="11"/>
  <c r="J65" i="11"/>
  <c r="I56" i="11"/>
  <c r="L56" i="11"/>
  <c r="J56" i="11"/>
  <c r="I47" i="11"/>
  <c r="L47" i="11"/>
  <c r="J47" i="11"/>
  <c r="I37" i="11"/>
  <c r="J37" i="11"/>
  <c r="L37" i="11"/>
  <c r="I29" i="11"/>
  <c r="J29" i="11"/>
  <c r="L29" i="11"/>
  <c r="J198" i="11"/>
  <c r="L198" i="11"/>
  <c r="I198" i="11"/>
  <c r="J166" i="11"/>
  <c r="L166" i="11"/>
  <c r="I166" i="11"/>
  <c r="L199" i="11"/>
  <c r="J199" i="11"/>
  <c r="I199" i="11"/>
  <c r="J188" i="11"/>
  <c r="L188" i="11"/>
  <c r="I188" i="11"/>
  <c r="J156" i="11"/>
  <c r="L156" i="11"/>
  <c r="I156" i="11"/>
  <c r="L205" i="11"/>
  <c r="J205" i="11"/>
  <c r="I205" i="11"/>
  <c r="I128" i="11"/>
  <c r="J128" i="11"/>
  <c r="L128" i="11"/>
  <c r="I135" i="11"/>
  <c r="L135" i="11"/>
  <c r="J135" i="11"/>
  <c r="I142" i="11"/>
  <c r="J142" i="11"/>
  <c r="L142" i="11"/>
  <c r="I120" i="11"/>
  <c r="L120" i="11"/>
  <c r="J120" i="11"/>
  <c r="I112" i="11"/>
  <c r="L112" i="11"/>
  <c r="J112" i="11"/>
  <c r="I104" i="11"/>
  <c r="L104" i="11"/>
  <c r="J104" i="11"/>
  <c r="I96" i="11"/>
  <c r="L96" i="11"/>
  <c r="J96" i="11"/>
  <c r="I88" i="11"/>
  <c r="L88" i="11"/>
  <c r="J88" i="11"/>
  <c r="I80" i="11"/>
  <c r="L80" i="11"/>
  <c r="J80" i="11"/>
  <c r="I72" i="11"/>
  <c r="L72" i="11"/>
  <c r="J72" i="11"/>
  <c r="I64" i="11"/>
  <c r="L64" i="11"/>
  <c r="J64" i="11"/>
  <c r="I54" i="11"/>
  <c r="L54" i="11"/>
  <c r="J54" i="11"/>
  <c r="I46" i="11"/>
  <c r="L46" i="11"/>
  <c r="J46" i="11"/>
  <c r="I36" i="11"/>
  <c r="J36" i="11"/>
  <c r="L36" i="11"/>
  <c r="I32" i="11"/>
  <c r="J32" i="11"/>
  <c r="L32" i="11"/>
  <c r="I28" i="11"/>
  <c r="J28" i="11"/>
  <c r="L28" i="11"/>
  <c r="J178" i="11"/>
  <c r="L178" i="11"/>
  <c r="I178" i="11"/>
  <c r="J146" i="11"/>
  <c r="L146" i="11"/>
  <c r="I146" i="11"/>
  <c r="J206" i="11"/>
  <c r="L206" i="11"/>
  <c r="I206" i="11"/>
  <c r="J190" i="11"/>
  <c r="L190" i="11"/>
  <c r="I190" i="11"/>
  <c r="J174" i="11"/>
  <c r="L174" i="11"/>
  <c r="I174" i="11"/>
  <c r="J158" i="11"/>
  <c r="L158" i="11"/>
  <c r="I158" i="11"/>
  <c r="J196" i="11"/>
  <c r="L196" i="11"/>
  <c r="I196" i="11"/>
  <c r="J180" i="11"/>
  <c r="L180" i="11"/>
  <c r="I180" i="11"/>
  <c r="J164" i="11"/>
  <c r="L164" i="11"/>
  <c r="I164" i="11"/>
  <c r="J148" i="11"/>
  <c r="L148" i="11"/>
  <c r="I148" i="11"/>
  <c r="L197" i="11"/>
  <c r="J197" i="11"/>
  <c r="I197" i="11"/>
  <c r="L185" i="11"/>
  <c r="J185" i="11"/>
  <c r="I185" i="11"/>
  <c r="L169" i="11"/>
  <c r="J169" i="11"/>
  <c r="I169" i="11"/>
  <c r="L153" i="11"/>
  <c r="J153" i="11"/>
  <c r="I153" i="11"/>
  <c r="I140" i="11"/>
  <c r="J140" i="11"/>
  <c r="L140" i="11"/>
  <c r="L43" i="11"/>
  <c r="J43" i="11"/>
  <c r="I43" i="11"/>
  <c r="I138" i="11"/>
  <c r="J138" i="11"/>
  <c r="L138" i="11"/>
  <c r="L183" i="11"/>
  <c r="J183" i="11"/>
  <c r="I183" i="11"/>
  <c r="L151" i="11"/>
  <c r="J151" i="11"/>
  <c r="I151" i="11"/>
  <c r="J24" i="11"/>
  <c r="L24" i="11"/>
  <c r="I24" i="11"/>
  <c r="I131" i="11"/>
  <c r="L131" i="11"/>
  <c r="J131" i="11"/>
  <c r="I139" i="11"/>
  <c r="L139" i="11"/>
  <c r="J139" i="11"/>
  <c r="I126" i="11"/>
  <c r="J126" i="11"/>
  <c r="L126" i="11"/>
  <c r="I122" i="11"/>
  <c r="L122" i="11"/>
  <c r="J122" i="11"/>
  <c r="I118" i="11"/>
  <c r="L118" i="11"/>
  <c r="J118" i="11"/>
  <c r="I114" i="11"/>
  <c r="L114" i="11"/>
  <c r="J114" i="11"/>
  <c r="I110" i="11"/>
  <c r="L110" i="11"/>
  <c r="J110" i="11"/>
  <c r="I106" i="11"/>
  <c r="L106" i="11"/>
  <c r="J106" i="11"/>
  <c r="I102" i="11"/>
  <c r="L102" i="11"/>
  <c r="J102" i="11"/>
  <c r="I98" i="11"/>
  <c r="L98" i="11"/>
  <c r="J98" i="11"/>
  <c r="I94" i="11"/>
  <c r="L94" i="11"/>
  <c r="J94" i="11"/>
  <c r="I90" i="11"/>
  <c r="L90" i="11"/>
  <c r="J90" i="11"/>
  <c r="I86" i="11"/>
  <c r="L86" i="11"/>
  <c r="J86" i="11"/>
  <c r="I82" i="11"/>
  <c r="L82" i="11"/>
  <c r="J82" i="11"/>
  <c r="I78" i="11"/>
  <c r="L78" i="11"/>
  <c r="J78" i="11"/>
  <c r="I74" i="11"/>
  <c r="L74" i="11"/>
  <c r="J74" i="11"/>
  <c r="I70" i="11"/>
  <c r="L70" i="11"/>
  <c r="J70" i="11"/>
  <c r="I66" i="11"/>
  <c r="L66" i="11"/>
  <c r="J66" i="11"/>
  <c r="I62" i="11"/>
  <c r="L62" i="11"/>
  <c r="J62" i="11"/>
  <c r="I57" i="11"/>
  <c r="L57" i="11"/>
  <c r="J57" i="11"/>
  <c r="I52" i="11"/>
  <c r="L52" i="11"/>
  <c r="J52" i="11"/>
  <c r="I48" i="11"/>
  <c r="L48" i="11"/>
  <c r="J48" i="11"/>
  <c r="I44" i="11"/>
  <c r="L44" i="11"/>
  <c r="J44" i="11"/>
  <c r="I38" i="11"/>
  <c r="J38" i="11"/>
  <c r="L38" i="11"/>
  <c r="I34" i="11"/>
  <c r="J34" i="11"/>
  <c r="L34" i="11"/>
  <c r="I30" i="11"/>
  <c r="J30" i="11"/>
  <c r="L30" i="11"/>
  <c r="J186" i="11"/>
  <c r="L186" i="11"/>
  <c r="I186" i="11"/>
  <c r="J154" i="11"/>
  <c r="L154" i="11"/>
  <c r="I154" i="11"/>
  <c r="L203" i="11"/>
  <c r="J203" i="11"/>
  <c r="I203" i="11"/>
  <c r="J192" i="11"/>
  <c r="L192" i="11"/>
  <c r="I192" i="11"/>
  <c r="J160" i="11"/>
  <c r="L160" i="11"/>
  <c r="I160" i="11"/>
  <c r="L181" i="11"/>
  <c r="J181" i="11"/>
  <c r="I181" i="11"/>
  <c r="I130" i="11"/>
  <c r="J130" i="11"/>
  <c r="L130" i="11"/>
  <c r="J13" i="11"/>
  <c r="L13" i="11"/>
  <c r="I13" i="11"/>
  <c r="I141" i="11"/>
  <c r="L141" i="11"/>
  <c r="J141" i="11"/>
  <c r="L187" i="11"/>
  <c r="J187" i="11"/>
  <c r="I187" i="11"/>
  <c r="I125" i="11"/>
  <c r="L125" i="11"/>
  <c r="J125" i="11"/>
  <c r="I117" i="11"/>
  <c r="L117" i="11"/>
  <c r="J117" i="11"/>
  <c r="I109" i="11"/>
  <c r="L109" i="11"/>
  <c r="J109" i="11"/>
  <c r="I101" i="11"/>
  <c r="L101" i="11"/>
  <c r="J101" i="11"/>
  <c r="I93" i="11"/>
  <c r="L93" i="11"/>
  <c r="J93" i="11"/>
  <c r="I85" i="11"/>
  <c r="L85" i="11"/>
  <c r="J85" i="11"/>
  <c r="I77" i="11"/>
  <c r="L77" i="11"/>
  <c r="J77" i="11"/>
  <c r="I69" i="11"/>
  <c r="L69" i="11"/>
  <c r="J69" i="11"/>
  <c r="I61" i="11"/>
  <c r="L61" i="11"/>
  <c r="J61" i="11"/>
  <c r="I51" i="11"/>
  <c r="L51" i="11"/>
  <c r="J51" i="11"/>
  <c r="I42" i="11"/>
  <c r="L42" i="11"/>
  <c r="J42" i="11"/>
  <c r="I33" i="11"/>
  <c r="J33" i="11"/>
  <c r="L33" i="11"/>
  <c r="J182" i="11"/>
  <c r="L182" i="11"/>
  <c r="I182" i="11"/>
  <c r="J150" i="11"/>
  <c r="L150" i="11"/>
  <c r="I150" i="11"/>
  <c r="N9" i="12"/>
  <c r="N10" i="12"/>
  <c r="J204" i="11"/>
  <c r="L204" i="11"/>
  <c r="I204" i="11"/>
  <c r="J172" i="11"/>
  <c r="L172" i="11"/>
  <c r="I172" i="11"/>
  <c r="L177" i="11"/>
  <c r="J177" i="11"/>
  <c r="I177" i="11"/>
  <c r="L161" i="11"/>
  <c r="J161" i="11"/>
  <c r="I161" i="11"/>
  <c r="L145" i="11"/>
  <c r="J145" i="11"/>
  <c r="I145" i="11"/>
  <c r="L59" i="11"/>
  <c r="J59" i="11"/>
  <c r="I59" i="11"/>
  <c r="J26" i="11"/>
  <c r="L26" i="11"/>
  <c r="I26" i="11"/>
  <c r="L167" i="11"/>
  <c r="J167" i="11"/>
  <c r="I167" i="11"/>
  <c r="I127" i="11"/>
  <c r="L127" i="11"/>
  <c r="J127" i="11"/>
  <c r="I143" i="11"/>
  <c r="L143" i="11"/>
  <c r="J143" i="11"/>
  <c r="I124" i="11"/>
  <c r="L124" i="11"/>
  <c r="J124" i="11"/>
  <c r="I116" i="11"/>
  <c r="L116" i="11"/>
  <c r="J116" i="11"/>
  <c r="I108" i="11"/>
  <c r="L108" i="11"/>
  <c r="J108" i="11"/>
  <c r="I100" i="11"/>
  <c r="L100" i="11"/>
  <c r="J100" i="11"/>
  <c r="I92" i="11"/>
  <c r="L92" i="11"/>
  <c r="J92" i="11"/>
  <c r="I84" i="11"/>
  <c r="L84" i="11"/>
  <c r="J84" i="11"/>
  <c r="I76" i="11"/>
  <c r="L76" i="11"/>
  <c r="J76" i="11"/>
  <c r="I68" i="11"/>
  <c r="L68" i="11"/>
  <c r="J68" i="11"/>
  <c r="I60" i="11"/>
  <c r="L60" i="11"/>
  <c r="J60" i="11"/>
  <c r="I50" i="11"/>
  <c r="L50" i="11"/>
  <c r="J50" i="11"/>
  <c r="I41" i="11"/>
  <c r="L41" i="11"/>
  <c r="J41" i="11"/>
  <c r="J194" i="11"/>
  <c r="L194" i="11"/>
  <c r="I194" i="11"/>
  <c r="J162" i="11"/>
  <c r="L162" i="11"/>
  <c r="I162" i="11"/>
  <c r="N25" i="12"/>
  <c r="N26" i="12"/>
  <c r="L195" i="11"/>
  <c r="J195" i="11"/>
  <c r="I195" i="11"/>
  <c r="J200" i="11"/>
  <c r="L200" i="11"/>
  <c r="I200" i="11"/>
  <c r="J184" i="11"/>
  <c r="L184" i="11"/>
  <c r="I184" i="11"/>
  <c r="J168" i="11"/>
  <c r="L168" i="11"/>
  <c r="I168" i="11"/>
  <c r="J152" i="11"/>
  <c r="L152" i="11"/>
  <c r="I152" i="11"/>
  <c r="L201" i="11"/>
  <c r="J201" i="11"/>
  <c r="I201" i="11"/>
  <c r="L189" i="11"/>
  <c r="J189" i="11"/>
  <c r="I189" i="11"/>
  <c r="L173" i="11"/>
  <c r="J173" i="11"/>
  <c r="I173" i="11"/>
  <c r="L157" i="11"/>
  <c r="J157" i="11"/>
  <c r="I157" i="11"/>
  <c r="L191" i="11"/>
  <c r="J191" i="11"/>
  <c r="I191" i="11"/>
  <c r="L159" i="11"/>
  <c r="J159" i="11"/>
  <c r="I159" i="11"/>
  <c r="J55" i="11"/>
  <c r="L55" i="11"/>
  <c r="I55" i="11"/>
  <c r="L179" i="11"/>
  <c r="J179" i="11"/>
  <c r="I179" i="11"/>
  <c r="L147" i="11"/>
  <c r="J147" i="11"/>
  <c r="I147" i="11"/>
  <c r="I129" i="11"/>
  <c r="L129" i="11"/>
  <c r="J129" i="11"/>
  <c r="I137" i="11"/>
  <c r="L137" i="11"/>
  <c r="J137" i="11"/>
  <c r="L9" i="11"/>
  <c r="J9" i="11"/>
  <c r="I9" i="11"/>
  <c r="L171" i="11"/>
  <c r="J171" i="11"/>
  <c r="I171" i="11"/>
  <c r="I134" i="11"/>
  <c r="J134" i="11"/>
  <c r="L134" i="11"/>
  <c r="I123" i="11"/>
  <c r="L123" i="11"/>
  <c r="J123" i="11"/>
  <c r="I119" i="11"/>
  <c r="L119" i="11"/>
  <c r="J119" i="11"/>
  <c r="I115" i="11"/>
  <c r="L115" i="11"/>
  <c r="J115" i="11"/>
  <c r="I111" i="11"/>
  <c r="L111" i="11"/>
  <c r="J111" i="11"/>
  <c r="I107" i="11"/>
  <c r="L107" i="11"/>
  <c r="J107" i="11"/>
  <c r="I103" i="11"/>
  <c r="L103" i="11"/>
  <c r="J103" i="11"/>
  <c r="I99" i="11"/>
  <c r="L99" i="11"/>
  <c r="J99" i="11"/>
  <c r="I95" i="11"/>
  <c r="L95" i="11"/>
  <c r="J95" i="11"/>
  <c r="I91" i="11"/>
  <c r="L91" i="11"/>
  <c r="J91" i="11"/>
  <c r="I87" i="11"/>
  <c r="L87" i="11"/>
  <c r="J87" i="11"/>
  <c r="I83" i="11"/>
  <c r="L83" i="11"/>
  <c r="J83" i="11"/>
  <c r="I79" i="11"/>
  <c r="L79" i="11"/>
  <c r="J79" i="11"/>
  <c r="I75" i="11"/>
  <c r="L75" i="11"/>
  <c r="J75" i="11"/>
  <c r="I71" i="11"/>
  <c r="L71" i="11"/>
  <c r="J71" i="11"/>
  <c r="I67" i="11"/>
  <c r="L67" i="11"/>
  <c r="J67" i="11"/>
  <c r="I63" i="11"/>
  <c r="L63" i="11"/>
  <c r="J63" i="11"/>
  <c r="I58" i="11"/>
  <c r="L58" i="11"/>
  <c r="J58" i="11"/>
  <c r="I53" i="11"/>
  <c r="L53" i="11"/>
  <c r="J53" i="11"/>
  <c r="I49" i="11"/>
  <c r="L49" i="11"/>
  <c r="J49" i="11"/>
  <c r="I45" i="11"/>
  <c r="L45" i="11"/>
  <c r="J45" i="11"/>
  <c r="I40" i="11"/>
  <c r="L40" i="11"/>
  <c r="J40" i="11"/>
  <c r="I35" i="11"/>
  <c r="J35" i="11"/>
  <c r="L35" i="11"/>
  <c r="I31" i="11"/>
  <c r="J31" i="11"/>
  <c r="L31" i="11"/>
  <c r="I27" i="11"/>
  <c r="J27" i="11"/>
  <c r="L27" i="11"/>
  <c r="S43" i="11" l="1"/>
  <c r="T23" i="11"/>
  <c r="S26" i="11" s="1"/>
  <c r="S42" i="11"/>
  <c r="T54" i="11"/>
  <c r="T9" i="11"/>
  <c r="T8" i="11"/>
  <c r="T55" i="11"/>
  <c r="T38" i="11"/>
  <c r="T39" i="11" s="1"/>
  <c r="S12" i="11" l="1"/>
  <c r="S13" i="11"/>
  <c r="S58" i="11"/>
  <c r="S59" i="11"/>
  <c r="C13" i="10" l="1"/>
  <c r="C10" i="10"/>
  <c r="C6" i="10"/>
  <c r="K107" i="9" l="1"/>
  <c r="O107" i="9" s="1"/>
  <c r="J107" i="9"/>
  <c r="N107" i="9" s="1"/>
  <c r="I107" i="9"/>
  <c r="M107" i="9" s="1"/>
  <c r="H107" i="9"/>
  <c r="G107" i="9"/>
  <c r="F107" i="9"/>
  <c r="D107" i="9"/>
  <c r="E107" i="9" s="1"/>
  <c r="L107" i="9" s="1"/>
  <c r="K106" i="9"/>
  <c r="O106" i="9" s="1"/>
  <c r="J106" i="9"/>
  <c r="N106" i="9" s="1"/>
  <c r="I106" i="9"/>
  <c r="M106" i="9" s="1"/>
  <c r="H106" i="9"/>
  <c r="G106" i="9"/>
  <c r="F106" i="9"/>
  <c r="E106" i="9"/>
  <c r="L106" i="9" s="1"/>
  <c r="D106" i="9"/>
  <c r="K105" i="9"/>
  <c r="O105" i="9" s="1"/>
  <c r="J105" i="9"/>
  <c r="N105" i="9" s="1"/>
  <c r="I105" i="9"/>
  <c r="M105" i="9" s="1"/>
  <c r="H105" i="9"/>
  <c r="G105" i="9"/>
  <c r="F105" i="9"/>
  <c r="D105" i="9"/>
  <c r="E105" i="9" s="1"/>
  <c r="L105" i="9" s="1"/>
  <c r="K104" i="9"/>
  <c r="O104" i="9" s="1"/>
  <c r="J104" i="9"/>
  <c r="N104" i="9" s="1"/>
  <c r="I104" i="9"/>
  <c r="M104" i="9" s="1"/>
  <c r="H104" i="9"/>
  <c r="G104" i="9"/>
  <c r="F104" i="9"/>
  <c r="D104" i="9"/>
  <c r="E104" i="9" s="1"/>
  <c r="L104" i="9" s="1"/>
  <c r="K103" i="9"/>
  <c r="O103" i="9" s="1"/>
  <c r="J103" i="9"/>
  <c r="N103" i="9" s="1"/>
  <c r="I103" i="9"/>
  <c r="M103" i="9" s="1"/>
  <c r="H103" i="9"/>
  <c r="G103" i="9"/>
  <c r="F103" i="9"/>
  <c r="D103" i="9"/>
  <c r="E103" i="9" s="1"/>
  <c r="L103" i="9" s="1"/>
  <c r="K102" i="9"/>
  <c r="O102" i="9" s="1"/>
  <c r="J102" i="9"/>
  <c r="N102" i="9" s="1"/>
  <c r="I102" i="9"/>
  <c r="M102" i="9" s="1"/>
  <c r="H102" i="9"/>
  <c r="G102" i="9"/>
  <c r="F102" i="9"/>
  <c r="E102" i="9"/>
  <c r="L102" i="9" s="1"/>
  <c r="D102" i="9"/>
  <c r="K101" i="9"/>
  <c r="O101" i="9" s="1"/>
  <c r="J101" i="9"/>
  <c r="N101" i="9" s="1"/>
  <c r="I101" i="9"/>
  <c r="M101" i="9" s="1"/>
  <c r="H101" i="9"/>
  <c r="G101" i="9"/>
  <c r="F101" i="9"/>
  <c r="D101" i="9"/>
  <c r="E101" i="9" s="1"/>
  <c r="L101" i="9" s="1"/>
  <c r="K100" i="9"/>
  <c r="O100" i="9" s="1"/>
  <c r="J100" i="9"/>
  <c r="N100" i="9" s="1"/>
  <c r="I100" i="9"/>
  <c r="M100" i="9" s="1"/>
  <c r="H100" i="9"/>
  <c r="G100" i="9"/>
  <c r="F100" i="9"/>
  <c r="D100" i="9"/>
  <c r="E100" i="9" s="1"/>
  <c r="L100" i="9" s="1"/>
  <c r="K99" i="9"/>
  <c r="O99" i="9" s="1"/>
  <c r="J99" i="9"/>
  <c r="N99" i="9" s="1"/>
  <c r="I99" i="9"/>
  <c r="M99" i="9" s="1"/>
  <c r="H99" i="9"/>
  <c r="G99" i="9"/>
  <c r="F99" i="9"/>
  <c r="D99" i="9"/>
  <c r="E99" i="9" s="1"/>
  <c r="L99" i="9" s="1"/>
  <c r="K98" i="9"/>
  <c r="O98" i="9" s="1"/>
  <c r="J98" i="9"/>
  <c r="N98" i="9" s="1"/>
  <c r="I98" i="9"/>
  <c r="M98" i="9" s="1"/>
  <c r="H98" i="9"/>
  <c r="G98" i="9"/>
  <c r="F98" i="9"/>
  <c r="E98" i="9"/>
  <c r="L98" i="9" s="1"/>
  <c r="D98" i="9"/>
  <c r="K97" i="9"/>
  <c r="O97" i="9" s="1"/>
  <c r="J97" i="9"/>
  <c r="N97" i="9" s="1"/>
  <c r="I97" i="9"/>
  <c r="M97" i="9" s="1"/>
  <c r="H97" i="9"/>
  <c r="G97" i="9"/>
  <c r="F97" i="9"/>
  <c r="D97" i="9"/>
  <c r="E97" i="9" s="1"/>
  <c r="L97" i="9" s="1"/>
  <c r="K96" i="9"/>
  <c r="O96" i="9" s="1"/>
  <c r="J96" i="9"/>
  <c r="N96" i="9" s="1"/>
  <c r="I96" i="9"/>
  <c r="M96" i="9" s="1"/>
  <c r="H96" i="9"/>
  <c r="G96" i="9"/>
  <c r="F96" i="9"/>
  <c r="D96" i="9"/>
  <c r="E96" i="9" s="1"/>
  <c r="L96" i="9" s="1"/>
  <c r="K95" i="9"/>
  <c r="O95" i="9" s="1"/>
  <c r="J95" i="9"/>
  <c r="N95" i="9" s="1"/>
  <c r="I95" i="9"/>
  <c r="M95" i="9" s="1"/>
  <c r="H95" i="9"/>
  <c r="G95" i="9"/>
  <c r="F95" i="9"/>
  <c r="D95" i="9"/>
  <c r="E95" i="9" s="1"/>
  <c r="L95" i="9" s="1"/>
  <c r="K94" i="9"/>
  <c r="O94" i="9" s="1"/>
  <c r="J94" i="9"/>
  <c r="N94" i="9" s="1"/>
  <c r="I94" i="9"/>
  <c r="M94" i="9" s="1"/>
  <c r="H94" i="9"/>
  <c r="G94" i="9"/>
  <c r="F94" i="9"/>
  <c r="E94" i="9"/>
  <c r="L94" i="9" s="1"/>
  <c r="D94" i="9"/>
  <c r="K93" i="9"/>
  <c r="O93" i="9" s="1"/>
  <c r="J93" i="9"/>
  <c r="N93" i="9" s="1"/>
  <c r="I93" i="9"/>
  <c r="M93" i="9" s="1"/>
  <c r="H93" i="9"/>
  <c r="G93" i="9"/>
  <c r="F93" i="9"/>
  <c r="D93" i="9"/>
  <c r="E93" i="9" s="1"/>
  <c r="L93" i="9" s="1"/>
  <c r="K92" i="9"/>
  <c r="O92" i="9" s="1"/>
  <c r="J92" i="9"/>
  <c r="N92" i="9" s="1"/>
  <c r="I92" i="9"/>
  <c r="M92" i="9" s="1"/>
  <c r="H92" i="9"/>
  <c r="G92" i="9"/>
  <c r="F92" i="9"/>
  <c r="D92" i="9"/>
  <c r="E92" i="9" s="1"/>
  <c r="L92" i="9" s="1"/>
  <c r="K91" i="9"/>
  <c r="O91" i="9" s="1"/>
  <c r="J91" i="9"/>
  <c r="N91" i="9" s="1"/>
  <c r="I91" i="9"/>
  <c r="M91" i="9" s="1"/>
  <c r="H91" i="9"/>
  <c r="G91" i="9"/>
  <c r="F91" i="9"/>
  <c r="D91" i="9"/>
  <c r="E91" i="9" s="1"/>
  <c r="L91" i="9" s="1"/>
  <c r="K90" i="9"/>
  <c r="O90" i="9" s="1"/>
  <c r="J90" i="9"/>
  <c r="N90" i="9" s="1"/>
  <c r="I90" i="9"/>
  <c r="M90" i="9" s="1"/>
  <c r="H90" i="9"/>
  <c r="G90" i="9"/>
  <c r="F90" i="9"/>
  <c r="E90" i="9"/>
  <c r="L90" i="9" s="1"/>
  <c r="D90" i="9"/>
  <c r="K89" i="9"/>
  <c r="O89" i="9" s="1"/>
  <c r="J89" i="9"/>
  <c r="N89" i="9" s="1"/>
  <c r="I89" i="9"/>
  <c r="M89" i="9" s="1"/>
  <c r="H89" i="9"/>
  <c r="G89" i="9"/>
  <c r="F89" i="9"/>
  <c r="D89" i="9"/>
  <c r="E89" i="9" s="1"/>
  <c r="L89" i="9" s="1"/>
  <c r="K88" i="9"/>
  <c r="O88" i="9" s="1"/>
  <c r="J88" i="9"/>
  <c r="N88" i="9" s="1"/>
  <c r="I88" i="9"/>
  <c r="M88" i="9" s="1"/>
  <c r="H88" i="9"/>
  <c r="G88" i="9"/>
  <c r="F88" i="9"/>
  <c r="D88" i="9"/>
  <c r="E88" i="9" s="1"/>
  <c r="L88" i="9" s="1"/>
  <c r="K87" i="9"/>
  <c r="O87" i="9" s="1"/>
  <c r="J87" i="9"/>
  <c r="N87" i="9" s="1"/>
  <c r="I87" i="9"/>
  <c r="M87" i="9" s="1"/>
  <c r="H87" i="9"/>
  <c r="G87" i="9"/>
  <c r="F87" i="9"/>
  <c r="D87" i="9"/>
  <c r="E87" i="9" s="1"/>
  <c r="L87" i="9" s="1"/>
  <c r="K86" i="9"/>
  <c r="O86" i="9" s="1"/>
  <c r="J86" i="9"/>
  <c r="N86" i="9" s="1"/>
  <c r="I86" i="9"/>
  <c r="M86" i="9" s="1"/>
  <c r="H86" i="9"/>
  <c r="G86" i="9"/>
  <c r="F86" i="9"/>
  <c r="E86" i="9"/>
  <c r="L86" i="9" s="1"/>
  <c r="D86" i="9"/>
  <c r="K85" i="9"/>
  <c r="O85" i="9" s="1"/>
  <c r="J85" i="9"/>
  <c r="N85" i="9" s="1"/>
  <c r="I85" i="9"/>
  <c r="M85" i="9" s="1"/>
  <c r="H85" i="9"/>
  <c r="G85" i="9"/>
  <c r="F85" i="9"/>
  <c r="D85" i="9"/>
  <c r="E85" i="9" s="1"/>
  <c r="L85" i="9" s="1"/>
  <c r="K84" i="9"/>
  <c r="O84" i="9" s="1"/>
  <c r="J84" i="9"/>
  <c r="N84" i="9" s="1"/>
  <c r="I84" i="9"/>
  <c r="M84" i="9" s="1"/>
  <c r="H84" i="9"/>
  <c r="G84" i="9"/>
  <c r="F84" i="9"/>
  <c r="D84" i="9"/>
  <c r="E84" i="9" s="1"/>
  <c r="L84" i="9" s="1"/>
  <c r="K83" i="9"/>
  <c r="O83" i="9" s="1"/>
  <c r="J83" i="9"/>
  <c r="N83" i="9" s="1"/>
  <c r="I83" i="9"/>
  <c r="M83" i="9" s="1"/>
  <c r="H83" i="9"/>
  <c r="G83" i="9"/>
  <c r="F83" i="9"/>
  <c r="D83" i="9"/>
  <c r="E83" i="9" s="1"/>
  <c r="L83" i="9" s="1"/>
  <c r="K82" i="9"/>
  <c r="O82" i="9" s="1"/>
  <c r="J82" i="9"/>
  <c r="N82" i="9" s="1"/>
  <c r="I82" i="9"/>
  <c r="M82" i="9" s="1"/>
  <c r="H82" i="9"/>
  <c r="G82" i="9"/>
  <c r="F82" i="9"/>
  <c r="E82" i="9"/>
  <c r="L82" i="9" s="1"/>
  <c r="D82" i="9"/>
  <c r="K81" i="9"/>
  <c r="O81" i="9" s="1"/>
  <c r="J81" i="9"/>
  <c r="N81" i="9" s="1"/>
  <c r="I81" i="9"/>
  <c r="M81" i="9" s="1"/>
  <c r="H81" i="9"/>
  <c r="G81" i="9"/>
  <c r="F81" i="9"/>
  <c r="D81" i="9"/>
  <c r="E81" i="9" s="1"/>
  <c r="L81" i="9" s="1"/>
  <c r="K80" i="9"/>
  <c r="O80" i="9" s="1"/>
  <c r="J80" i="9"/>
  <c r="N80" i="9" s="1"/>
  <c r="I80" i="9"/>
  <c r="M80" i="9" s="1"/>
  <c r="H80" i="9"/>
  <c r="G80" i="9"/>
  <c r="F80" i="9"/>
  <c r="D80" i="9"/>
  <c r="E80" i="9" s="1"/>
  <c r="L80" i="9" s="1"/>
  <c r="K79" i="9"/>
  <c r="O79" i="9" s="1"/>
  <c r="J79" i="9"/>
  <c r="N79" i="9" s="1"/>
  <c r="I79" i="9"/>
  <c r="M79" i="9" s="1"/>
  <c r="H79" i="9"/>
  <c r="G79" i="9"/>
  <c r="F79" i="9"/>
  <c r="D79" i="9"/>
  <c r="E79" i="9" s="1"/>
  <c r="L79" i="9" s="1"/>
  <c r="K78" i="9"/>
  <c r="O78" i="9" s="1"/>
  <c r="J78" i="9"/>
  <c r="N78" i="9" s="1"/>
  <c r="I78" i="9"/>
  <c r="M78" i="9" s="1"/>
  <c r="H78" i="9"/>
  <c r="G78" i="9"/>
  <c r="F78" i="9"/>
  <c r="E78" i="9"/>
  <c r="L78" i="9" s="1"/>
  <c r="D78" i="9"/>
  <c r="K77" i="9"/>
  <c r="O77" i="9" s="1"/>
  <c r="J77" i="9"/>
  <c r="N77" i="9" s="1"/>
  <c r="I77" i="9"/>
  <c r="M77" i="9" s="1"/>
  <c r="H77" i="9"/>
  <c r="G77" i="9"/>
  <c r="F77" i="9"/>
  <c r="D77" i="9"/>
  <c r="E77" i="9" s="1"/>
  <c r="L77" i="9" s="1"/>
  <c r="K76" i="9"/>
  <c r="O76" i="9" s="1"/>
  <c r="J76" i="9"/>
  <c r="N76" i="9" s="1"/>
  <c r="I76" i="9"/>
  <c r="M76" i="9" s="1"/>
  <c r="H76" i="9"/>
  <c r="G76" i="9"/>
  <c r="F76" i="9"/>
  <c r="D76" i="9"/>
  <c r="E76" i="9" s="1"/>
  <c r="L76" i="9" s="1"/>
  <c r="K75" i="9"/>
  <c r="O75" i="9" s="1"/>
  <c r="J75" i="9"/>
  <c r="N75" i="9" s="1"/>
  <c r="I75" i="9"/>
  <c r="M75" i="9" s="1"/>
  <c r="H75" i="9"/>
  <c r="G75" i="9"/>
  <c r="F75" i="9"/>
  <c r="D75" i="9"/>
  <c r="E75" i="9" s="1"/>
  <c r="L75" i="9" s="1"/>
  <c r="K74" i="9"/>
  <c r="O74" i="9" s="1"/>
  <c r="J74" i="9"/>
  <c r="N74" i="9" s="1"/>
  <c r="I74" i="9"/>
  <c r="M74" i="9" s="1"/>
  <c r="H74" i="9"/>
  <c r="G74" i="9"/>
  <c r="F74" i="9"/>
  <c r="E74" i="9"/>
  <c r="L74" i="9" s="1"/>
  <c r="D74" i="9"/>
  <c r="K73" i="9"/>
  <c r="O73" i="9" s="1"/>
  <c r="J73" i="9"/>
  <c r="N73" i="9" s="1"/>
  <c r="I73" i="9"/>
  <c r="M73" i="9" s="1"/>
  <c r="H73" i="9"/>
  <c r="G73" i="9"/>
  <c r="F73" i="9"/>
  <c r="D73" i="9"/>
  <c r="E73" i="9" s="1"/>
  <c r="L73" i="9" s="1"/>
  <c r="K72" i="9"/>
  <c r="O72" i="9" s="1"/>
  <c r="J72" i="9"/>
  <c r="N72" i="9" s="1"/>
  <c r="I72" i="9"/>
  <c r="M72" i="9" s="1"/>
  <c r="H72" i="9"/>
  <c r="G72" i="9"/>
  <c r="F72" i="9"/>
  <c r="D72" i="9"/>
  <c r="E72" i="9" s="1"/>
  <c r="L72" i="9" s="1"/>
  <c r="K71" i="9"/>
  <c r="O71" i="9" s="1"/>
  <c r="J71" i="9"/>
  <c r="N71" i="9" s="1"/>
  <c r="I71" i="9"/>
  <c r="M71" i="9" s="1"/>
  <c r="H71" i="9"/>
  <c r="G71" i="9"/>
  <c r="F71" i="9"/>
  <c r="D71" i="9"/>
  <c r="E71" i="9" s="1"/>
  <c r="L71" i="9" s="1"/>
  <c r="K70" i="9"/>
  <c r="O70" i="9" s="1"/>
  <c r="J70" i="9"/>
  <c r="N70" i="9" s="1"/>
  <c r="I70" i="9"/>
  <c r="M70" i="9" s="1"/>
  <c r="H70" i="9"/>
  <c r="G70" i="9"/>
  <c r="F70" i="9"/>
  <c r="E70" i="9"/>
  <c r="L70" i="9" s="1"/>
  <c r="D70" i="9"/>
  <c r="K69" i="9"/>
  <c r="O69" i="9" s="1"/>
  <c r="J69" i="9"/>
  <c r="N69" i="9" s="1"/>
  <c r="I69" i="9"/>
  <c r="M69" i="9" s="1"/>
  <c r="H69" i="9"/>
  <c r="G69" i="9"/>
  <c r="F69" i="9"/>
  <c r="D69" i="9"/>
  <c r="E69" i="9" s="1"/>
  <c r="L69" i="9" s="1"/>
  <c r="K68" i="9"/>
  <c r="O68" i="9" s="1"/>
  <c r="J68" i="9"/>
  <c r="N68" i="9" s="1"/>
  <c r="I68" i="9"/>
  <c r="M68" i="9" s="1"/>
  <c r="H68" i="9"/>
  <c r="G68" i="9"/>
  <c r="F68" i="9"/>
  <c r="D68" i="9"/>
  <c r="E68" i="9" s="1"/>
  <c r="L68" i="9" s="1"/>
  <c r="K67" i="9"/>
  <c r="O67" i="9" s="1"/>
  <c r="J67" i="9"/>
  <c r="N67" i="9" s="1"/>
  <c r="I67" i="9"/>
  <c r="M67" i="9" s="1"/>
  <c r="H67" i="9"/>
  <c r="G67" i="9"/>
  <c r="F67" i="9"/>
  <c r="D67" i="9"/>
  <c r="E67" i="9" s="1"/>
  <c r="L67" i="9" s="1"/>
  <c r="K66" i="9"/>
  <c r="O66" i="9" s="1"/>
  <c r="J66" i="9"/>
  <c r="N66" i="9" s="1"/>
  <c r="I66" i="9"/>
  <c r="M66" i="9" s="1"/>
  <c r="H66" i="9"/>
  <c r="G66" i="9"/>
  <c r="F66" i="9"/>
  <c r="E66" i="9"/>
  <c r="L66" i="9" s="1"/>
  <c r="D66" i="9"/>
  <c r="K65" i="9"/>
  <c r="O65" i="9" s="1"/>
  <c r="J65" i="9"/>
  <c r="N65" i="9" s="1"/>
  <c r="I65" i="9"/>
  <c r="M65" i="9" s="1"/>
  <c r="H65" i="9"/>
  <c r="G65" i="9"/>
  <c r="F65" i="9"/>
  <c r="D65" i="9"/>
  <c r="E65" i="9" s="1"/>
  <c r="L65" i="9" s="1"/>
  <c r="K64" i="9"/>
  <c r="O64" i="9" s="1"/>
  <c r="J64" i="9"/>
  <c r="N64" i="9" s="1"/>
  <c r="I64" i="9"/>
  <c r="M64" i="9" s="1"/>
  <c r="H64" i="9"/>
  <c r="G64" i="9"/>
  <c r="F64" i="9"/>
  <c r="D64" i="9"/>
  <c r="E64" i="9" s="1"/>
  <c r="L64" i="9" s="1"/>
  <c r="K63" i="9"/>
  <c r="O63" i="9" s="1"/>
  <c r="J63" i="9"/>
  <c r="N63" i="9" s="1"/>
  <c r="I63" i="9"/>
  <c r="M63" i="9" s="1"/>
  <c r="H63" i="9"/>
  <c r="G63" i="9"/>
  <c r="F63" i="9"/>
  <c r="D63" i="9"/>
  <c r="E63" i="9" s="1"/>
  <c r="L63" i="9" s="1"/>
  <c r="K62" i="9"/>
  <c r="O62" i="9" s="1"/>
  <c r="J62" i="9"/>
  <c r="N62" i="9" s="1"/>
  <c r="I62" i="9"/>
  <c r="M62" i="9" s="1"/>
  <c r="H62" i="9"/>
  <c r="G62" i="9"/>
  <c r="F62" i="9"/>
  <c r="E62" i="9"/>
  <c r="L62" i="9" s="1"/>
  <c r="D62" i="9"/>
  <c r="K61" i="9"/>
  <c r="O61" i="9" s="1"/>
  <c r="J61" i="9"/>
  <c r="N61" i="9" s="1"/>
  <c r="I61" i="9"/>
  <c r="M61" i="9" s="1"/>
  <c r="H61" i="9"/>
  <c r="G61" i="9"/>
  <c r="F61" i="9"/>
  <c r="D61" i="9"/>
  <c r="E61" i="9" s="1"/>
  <c r="L61" i="9" s="1"/>
  <c r="K60" i="9"/>
  <c r="O60" i="9" s="1"/>
  <c r="J60" i="9"/>
  <c r="N60" i="9" s="1"/>
  <c r="I60" i="9"/>
  <c r="M60" i="9" s="1"/>
  <c r="H60" i="9"/>
  <c r="G60" i="9"/>
  <c r="F60" i="9"/>
  <c r="D60" i="9"/>
  <c r="E60" i="9" s="1"/>
  <c r="L60" i="9" s="1"/>
  <c r="K59" i="9"/>
  <c r="O59" i="9" s="1"/>
  <c r="J59" i="9"/>
  <c r="N59" i="9" s="1"/>
  <c r="I59" i="9"/>
  <c r="M59" i="9" s="1"/>
  <c r="H59" i="9"/>
  <c r="G59" i="9"/>
  <c r="F59" i="9"/>
  <c r="D59" i="9"/>
  <c r="E59" i="9" s="1"/>
  <c r="L59" i="9" s="1"/>
  <c r="K58" i="9"/>
  <c r="O58" i="9" s="1"/>
  <c r="J58" i="9"/>
  <c r="N58" i="9" s="1"/>
  <c r="I58" i="9"/>
  <c r="M58" i="9" s="1"/>
  <c r="H58" i="9"/>
  <c r="G58" i="9"/>
  <c r="F58" i="9"/>
  <c r="E58" i="9"/>
  <c r="L58" i="9" s="1"/>
  <c r="D58" i="9"/>
  <c r="K57" i="9"/>
  <c r="O57" i="9" s="1"/>
  <c r="J57" i="9"/>
  <c r="N57" i="9" s="1"/>
  <c r="I57" i="9"/>
  <c r="M57" i="9" s="1"/>
  <c r="H57" i="9"/>
  <c r="G57" i="9"/>
  <c r="F57" i="9"/>
  <c r="D57" i="9"/>
  <c r="E57" i="9" s="1"/>
  <c r="L57" i="9" s="1"/>
  <c r="K56" i="9"/>
  <c r="O56" i="9" s="1"/>
  <c r="J56" i="9"/>
  <c r="N56" i="9" s="1"/>
  <c r="I56" i="9"/>
  <c r="M56" i="9" s="1"/>
  <c r="H56" i="9"/>
  <c r="G56" i="9"/>
  <c r="F56" i="9"/>
  <c r="D56" i="9"/>
  <c r="E56" i="9" s="1"/>
  <c r="L56" i="9" s="1"/>
  <c r="K55" i="9"/>
  <c r="O55" i="9" s="1"/>
  <c r="J55" i="9"/>
  <c r="N55" i="9" s="1"/>
  <c r="I55" i="9"/>
  <c r="M55" i="9" s="1"/>
  <c r="H55" i="9"/>
  <c r="G55" i="9"/>
  <c r="F55" i="9"/>
  <c r="D55" i="9"/>
  <c r="E55" i="9" s="1"/>
  <c r="L55" i="9" s="1"/>
  <c r="K54" i="9"/>
  <c r="O54" i="9" s="1"/>
  <c r="J54" i="9"/>
  <c r="N54" i="9" s="1"/>
  <c r="I54" i="9"/>
  <c r="M54" i="9" s="1"/>
  <c r="H54" i="9"/>
  <c r="G54" i="9"/>
  <c r="F54" i="9"/>
  <c r="E54" i="9"/>
  <c r="L54" i="9" s="1"/>
  <c r="D54" i="9"/>
  <c r="K53" i="9"/>
  <c r="O53" i="9" s="1"/>
  <c r="J53" i="9"/>
  <c r="N53" i="9" s="1"/>
  <c r="I53" i="9"/>
  <c r="M53" i="9" s="1"/>
  <c r="H53" i="9"/>
  <c r="G53" i="9"/>
  <c r="F53" i="9"/>
  <c r="D53" i="9"/>
  <c r="E53" i="9" s="1"/>
  <c r="L53" i="9" s="1"/>
  <c r="K52" i="9"/>
  <c r="O52" i="9" s="1"/>
  <c r="J52" i="9"/>
  <c r="N52" i="9" s="1"/>
  <c r="I52" i="9"/>
  <c r="M52" i="9" s="1"/>
  <c r="H52" i="9"/>
  <c r="G52" i="9"/>
  <c r="F52" i="9"/>
  <c r="D52" i="9"/>
  <c r="E52" i="9" s="1"/>
  <c r="L52" i="9" s="1"/>
  <c r="K51" i="9"/>
  <c r="O51" i="9" s="1"/>
  <c r="J51" i="9"/>
  <c r="N51" i="9" s="1"/>
  <c r="I51" i="9"/>
  <c r="M51" i="9" s="1"/>
  <c r="H51" i="9"/>
  <c r="G51" i="9"/>
  <c r="F51" i="9"/>
  <c r="D51" i="9"/>
  <c r="E51" i="9" s="1"/>
  <c r="L51" i="9" s="1"/>
  <c r="K50" i="9"/>
  <c r="O50" i="9" s="1"/>
  <c r="J50" i="9"/>
  <c r="N50" i="9" s="1"/>
  <c r="I50" i="9"/>
  <c r="M50" i="9" s="1"/>
  <c r="H50" i="9"/>
  <c r="G50" i="9"/>
  <c r="F50" i="9"/>
  <c r="E50" i="9"/>
  <c r="L50" i="9" s="1"/>
  <c r="D50" i="9"/>
  <c r="K49" i="9"/>
  <c r="O49" i="9" s="1"/>
  <c r="J49" i="9"/>
  <c r="N49" i="9" s="1"/>
  <c r="I49" i="9"/>
  <c r="M49" i="9" s="1"/>
  <c r="H49" i="9"/>
  <c r="G49" i="9"/>
  <c r="F49" i="9"/>
  <c r="D49" i="9"/>
  <c r="E49" i="9" s="1"/>
  <c r="L49" i="9" s="1"/>
  <c r="K48" i="9"/>
  <c r="O48" i="9" s="1"/>
  <c r="J48" i="9"/>
  <c r="N48" i="9" s="1"/>
  <c r="I48" i="9"/>
  <c r="M48" i="9" s="1"/>
  <c r="H48" i="9"/>
  <c r="G48" i="9"/>
  <c r="F48" i="9"/>
  <c r="D48" i="9"/>
  <c r="E48" i="9" s="1"/>
  <c r="L48" i="9" s="1"/>
  <c r="K47" i="9"/>
  <c r="O47" i="9" s="1"/>
  <c r="J47" i="9"/>
  <c r="N47" i="9" s="1"/>
  <c r="I47" i="9"/>
  <c r="M47" i="9" s="1"/>
  <c r="H47" i="9"/>
  <c r="G47" i="9"/>
  <c r="F47" i="9"/>
  <c r="D47" i="9"/>
  <c r="E47" i="9" s="1"/>
  <c r="L47" i="9" s="1"/>
  <c r="K46" i="9"/>
  <c r="O46" i="9" s="1"/>
  <c r="J46" i="9"/>
  <c r="N46" i="9" s="1"/>
  <c r="I46" i="9"/>
  <c r="M46" i="9" s="1"/>
  <c r="H46" i="9"/>
  <c r="G46" i="9"/>
  <c r="F46" i="9"/>
  <c r="E46" i="9"/>
  <c r="L46" i="9" s="1"/>
  <c r="D46" i="9"/>
  <c r="K45" i="9"/>
  <c r="O45" i="9" s="1"/>
  <c r="J45" i="9"/>
  <c r="N45" i="9" s="1"/>
  <c r="I45" i="9"/>
  <c r="M45" i="9" s="1"/>
  <c r="H45" i="9"/>
  <c r="G45" i="9"/>
  <c r="F45" i="9"/>
  <c r="D45" i="9"/>
  <c r="E45" i="9" s="1"/>
  <c r="L45" i="9" s="1"/>
  <c r="K44" i="9"/>
  <c r="O44" i="9" s="1"/>
  <c r="J44" i="9"/>
  <c r="N44" i="9" s="1"/>
  <c r="I44" i="9"/>
  <c r="M44" i="9" s="1"/>
  <c r="H44" i="9"/>
  <c r="G44" i="9"/>
  <c r="F44" i="9"/>
  <c r="D44" i="9"/>
  <c r="E44" i="9" s="1"/>
  <c r="L44" i="9" s="1"/>
  <c r="K43" i="9"/>
  <c r="O43" i="9" s="1"/>
  <c r="J43" i="9"/>
  <c r="N43" i="9" s="1"/>
  <c r="I43" i="9"/>
  <c r="M43" i="9" s="1"/>
  <c r="H43" i="9"/>
  <c r="G43" i="9"/>
  <c r="F43" i="9"/>
  <c r="D43" i="9"/>
  <c r="E43" i="9" s="1"/>
  <c r="L43" i="9" s="1"/>
  <c r="K42" i="9"/>
  <c r="O42" i="9" s="1"/>
  <c r="J42" i="9"/>
  <c r="N42" i="9" s="1"/>
  <c r="I42" i="9"/>
  <c r="M42" i="9" s="1"/>
  <c r="H42" i="9"/>
  <c r="G42" i="9"/>
  <c r="F42" i="9"/>
  <c r="E42" i="9"/>
  <c r="L42" i="9" s="1"/>
  <c r="D42" i="9"/>
  <c r="K41" i="9"/>
  <c r="O41" i="9" s="1"/>
  <c r="J41" i="9"/>
  <c r="N41" i="9" s="1"/>
  <c r="I41" i="9"/>
  <c r="M41" i="9" s="1"/>
  <c r="H41" i="9"/>
  <c r="G41" i="9"/>
  <c r="F41" i="9"/>
  <c r="D41" i="9"/>
  <c r="E41" i="9" s="1"/>
  <c r="L41" i="9" s="1"/>
  <c r="K40" i="9"/>
  <c r="O40" i="9" s="1"/>
  <c r="J40" i="9"/>
  <c r="N40" i="9" s="1"/>
  <c r="I40" i="9"/>
  <c r="M40" i="9" s="1"/>
  <c r="H40" i="9"/>
  <c r="G40" i="9"/>
  <c r="F40" i="9"/>
  <c r="D40" i="9"/>
  <c r="E40" i="9" s="1"/>
  <c r="L40" i="9" s="1"/>
  <c r="K39" i="9"/>
  <c r="O39" i="9" s="1"/>
  <c r="J39" i="9"/>
  <c r="N39" i="9" s="1"/>
  <c r="I39" i="9"/>
  <c r="M39" i="9" s="1"/>
  <c r="H39" i="9"/>
  <c r="G39" i="9"/>
  <c r="F39" i="9"/>
  <c r="D39" i="9"/>
  <c r="E39" i="9" s="1"/>
  <c r="L39" i="9" s="1"/>
  <c r="K38" i="9"/>
  <c r="O38" i="9" s="1"/>
  <c r="J38" i="9"/>
  <c r="N38" i="9" s="1"/>
  <c r="I38" i="9"/>
  <c r="M38" i="9" s="1"/>
  <c r="H38" i="9"/>
  <c r="G38" i="9"/>
  <c r="F38" i="9"/>
  <c r="E38" i="9"/>
  <c r="L38" i="9" s="1"/>
  <c r="D38" i="9"/>
  <c r="L37" i="9"/>
  <c r="K37" i="9"/>
  <c r="O37" i="9" s="1"/>
  <c r="J37" i="9"/>
  <c r="N37" i="9" s="1"/>
  <c r="I37" i="9"/>
  <c r="M37" i="9" s="1"/>
  <c r="H37" i="9"/>
  <c r="G37" i="9"/>
  <c r="F37" i="9"/>
  <c r="D37" i="9"/>
  <c r="E37" i="9" s="1"/>
  <c r="O36" i="9"/>
  <c r="K36" i="9"/>
  <c r="J36" i="9"/>
  <c r="N36" i="9" s="1"/>
  <c r="I36" i="9"/>
  <c r="M36" i="9" s="1"/>
  <c r="G36" i="9"/>
  <c r="H36" i="9" s="1"/>
  <c r="F36" i="9"/>
  <c r="D36" i="9"/>
  <c r="E36" i="9" s="1"/>
  <c r="L36" i="9" s="1"/>
  <c r="O35" i="9"/>
  <c r="M35" i="9"/>
  <c r="K35" i="9"/>
  <c r="J35" i="9"/>
  <c r="N35" i="9" s="1"/>
  <c r="I35" i="9"/>
  <c r="G35" i="9"/>
  <c r="H35" i="9" s="1"/>
  <c r="F35" i="9"/>
  <c r="E35" i="9"/>
  <c r="L35" i="9" s="1"/>
  <c r="D35" i="9"/>
  <c r="O34" i="9"/>
  <c r="K34" i="9"/>
  <c r="J34" i="9"/>
  <c r="N34" i="9" s="1"/>
  <c r="I34" i="9"/>
  <c r="M34" i="9" s="1"/>
  <c r="H34" i="9"/>
  <c r="G34" i="9"/>
  <c r="F34" i="9"/>
  <c r="D34" i="9"/>
  <c r="E34" i="9" s="1"/>
  <c r="L34" i="9" s="1"/>
  <c r="K33" i="9"/>
  <c r="O33" i="9" s="1"/>
  <c r="J33" i="9"/>
  <c r="N33" i="9" s="1"/>
  <c r="I33" i="9"/>
  <c r="M33" i="9" s="1"/>
  <c r="G33" i="9"/>
  <c r="H33" i="9" s="1"/>
  <c r="F33" i="9"/>
  <c r="D33" i="9"/>
  <c r="E33" i="9" s="1"/>
  <c r="L33" i="9" s="1"/>
  <c r="K32" i="9"/>
  <c r="O32" i="9" s="1"/>
  <c r="J32" i="9"/>
  <c r="N32" i="9" s="1"/>
  <c r="I32" i="9"/>
  <c r="M32" i="9" s="1"/>
  <c r="G32" i="9"/>
  <c r="H32" i="9" s="1"/>
  <c r="F32" i="9"/>
  <c r="D32" i="9"/>
  <c r="E32" i="9" s="1"/>
  <c r="L32" i="9" s="1"/>
  <c r="O31" i="9"/>
  <c r="K31" i="9"/>
  <c r="J31" i="9"/>
  <c r="N31" i="9" s="1"/>
  <c r="I31" i="9"/>
  <c r="M31" i="9" s="1"/>
  <c r="G31" i="9"/>
  <c r="H31" i="9" s="1"/>
  <c r="F31" i="9"/>
  <c r="E31" i="9"/>
  <c r="L31" i="9" s="1"/>
  <c r="D31" i="9"/>
  <c r="O30" i="9"/>
  <c r="K30" i="9"/>
  <c r="J30" i="9"/>
  <c r="N30" i="9" s="1"/>
  <c r="I30" i="9"/>
  <c r="M30" i="9" s="1"/>
  <c r="H30" i="9"/>
  <c r="G30" i="9"/>
  <c r="F30" i="9"/>
  <c r="E30" i="9"/>
  <c r="L30" i="9" s="1"/>
  <c r="D30" i="9"/>
  <c r="K29" i="9"/>
  <c r="O29" i="9" s="1"/>
  <c r="J29" i="9"/>
  <c r="N29" i="9" s="1"/>
  <c r="I29" i="9"/>
  <c r="M29" i="9" s="1"/>
  <c r="G29" i="9"/>
  <c r="H29" i="9" s="1"/>
  <c r="F29" i="9"/>
  <c r="E29" i="9"/>
  <c r="L29" i="9" s="1"/>
  <c r="D29" i="9"/>
  <c r="O28" i="9"/>
  <c r="K28" i="9"/>
  <c r="J28" i="9"/>
  <c r="N28" i="9" s="1"/>
  <c r="I28" i="9"/>
  <c r="M28" i="9" s="1"/>
  <c r="G28" i="9"/>
  <c r="H28" i="9" s="1"/>
  <c r="F28" i="9"/>
  <c r="D28" i="9"/>
  <c r="E28" i="9" s="1"/>
  <c r="L28" i="9" s="1"/>
  <c r="O27" i="9"/>
  <c r="M27" i="9"/>
  <c r="K27" i="9"/>
  <c r="J27" i="9"/>
  <c r="N27" i="9" s="1"/>
  <c r="I27" i="9"/>
  <c r="G27" i="9"/>
  <c r="H27" i="9" s="1"/>
  <c r="F27" i="9"/>
  <c r="E27" i="9"/>
  <c r="L27" i="9" s="1"/>
  <c r="D27" i="9"/>
  <c r="O26" i="9"/>
  <c r="K26" i="9"/>
  <c r="J26" i="9"/>
  <c r="N26" i="9" s="1"/>
  <c r="I26" i="9"/>
  <c r="M26" i="9" s="1"/>
  <c r="H26" i="9"/>
  <c r="G26" i="9"/>
  <c r="F26" i="9"/>
  <c r="D26" i="9"/>
  <c r="E26" i="9" s="1"/>
  <c r="L26" i="9" s="1"/>
  <c r="K25" i="9"/>
  <c r="O25" i="9" s="1"/>
  <c r="J25" i="9"/>
  <c r="N25" i="9" s="1"/>
  <c r="I25" i="9"/>
  <c r="M25" i="9" s="1"/>
  <c r="G25" i="9"/>
  <c r="H25" i="9" s="1"/>
  <c r="F25" i="9"/>
  <c r="E25" i="9"/>
  <c r="L25" i="9" s="1"/>
  <c r="D25" i="9"/>
  <c r="O24" i="9"/>
  <c r="K24" i="9"/>
  <c r="J24" i="9"/>
  <c r="N24" i="9" s="1"/>
  <c r="I24" i="9"/>
  <c r="M24" i="9" s="1"/>
  <c r="H24" i="9"/>
  <c r="G24" i="9"/>
  <c r="F24" i="9"/>
  <c r="D24" i="9"/>
  <c r="E24" i="9" s="1"/>
  <c r="L24" i="9" s="1"/>
  <c r="K23" i="9"/>
  <c r="O23" i="9" s="1"/>
  <c r="J23" i="9"/>
  <c r="N23" i="9" s="1"/>
  <c r="I23" i="9"/>
  <c r="M23" i="9" s="1"/>
  <c r="G23" i="9"/>
  <c r="H23" i="9" s="1"/>
  <c r="F23" i="9"/>
  <c r="E23" i="9"/>
  <c r="L23" i="9" s="1"/>
  <c r="D23" i="9"/>
  <c r="K22" i="9"/>
  <c r="O22" i="9" s="1"/>
  <c r="J22" i="9"/>
  <c r="N22" i="9" s="1"/>
  <c r="I22" i="9"/>
  <c r="M22" i="9" s="1"/>
  <c r="G22" i="9"/>
  <c r="H22" i="9" s="1"/>
  <c r="F22" i="9"/>
  <c r="E22" i="9"/>
  <c r="L22" i="9" s="1"/>
  <c r="D22" i="9"/>
  <c r="K21" i="9"/>
  <c r="O21" i="9" s="1"/>
  <c r="J21" i="9"/>
  <c r="N21" i="9" s="1"/>
  <c r="I21" i="9"/>
  <c r="M21" i="9" s="1"/>
  <c r="G21" i="9"/>
  <c r="H21" i="9" s="1"/>
  <c r="F21" i="9"/>
  <c r="E21" i="9"/>
  <c r="L21" i="9" s="1"/>
  <c r="D21" i="9"/>
  <c r="K20" i="9"/>
  <c r="O20" i="9" s="1"/>
  <c r="J20" i="9"/>
  <c r="N20" i="9" s="1"/>
  <c r="I20" i="9"/>
  <c r="M20" i="9" s="1"/>
  <c r="G20" i="9"/>
  <c r="H20" i="9" s="1"/>
  <c r="F20" i="9"/>
  <c r="E20" i="9"/>
  <c r="L20" i="9" s="1"/>
  <c r="D20" i="9"/>
  <c r="K19" i="9"/>
  <c r="O19" i="9" s="1"/>
  <c r="J19" i="9"/>
  <c r="N19" i="9" s="1"/>
  <c r="I19" i="9"/>
  <c r="M19" i="9" s="1"/>
  <c r="G19" i="9"/>
  <c r="H19" i="9" s="1"/>
  <c r="F19" i="9"/>
  <c r="E19" i="9"/>
  <c r="L19" i="9" s="1"/>
  <c r="D19" i="9"/>
  <c r="K18" i="9"/>
  <c r="O18" i="9" s="1"/>
  <c r="J18" i="9"/>
  <c r="N18" i="9" s="1"/>
  <c r="I18" i="9"/>
  <c r="M18" i="9" s="1"/>
  <c r="G18" i="9"/>
  <c r="H18" i="9" s="1"/>
  <c r="F18" i="9"/>
  <c r="E18" i="9"/>
  <c r="L18" i="9" s="1"/>
  <c r="D18" i="9"/>
  <c r="K17" i="9"/>
  <c r="O17" i="9" s="1"/>
  <c r="J17" i="9"/>
  <c r="N17" i="9" s="1"/>
  <c r="I17" i="9"/>
  <c r="M17" i="9" s="1"/>
  <c r="G17" i="9"/>
  <c r="H17" i="9" s="1"/>
  <c r="F17" i="9"/>
  <c r="E17" i="9"/>
  <c r="L17" i="9" s="1"/>
  <c r="D17" i="9"/>
  <c r="K16" i="9"/>
  <c r="O16" i="9" s="1"/>
  <c r="J16" i="9"/>
  <c r="N16" i="9" s="1"/>
  <c r="I16" i="9"/>
  <c r="M16" i="9" s="1"/>
  <c r="G16" i="9"/>
  <c r="H16" i="9" s="1"/>
  <c r="F16" i="9"/>
  <c r="E16" i="9"/>
  <c r="L16" i="9" s="1"/>
  <c r="D16" i="9"/>
  <c r="K15" i="9"/>
  <c r="O15" i="9" s="1"/>
  <c r="J15" i="9"/>
  <c r="N15" i="9" s="1"/>
  <c r="I15" i="9"/>
  <c r="M15" i="9" s="1"/>
  <c r="G15" i="9"/>
  <c r="H15" i="9" s="1"/>
  <c r="F15" i="9"/>
  <c r="E15" i="9"/>
  <c r="L15" i="9" s="1"/>
  <c r="D15" i="9"/>
  <c r="K14" i="9"/>
  <c r="O14" i="9" s="1"/>
  <c r="J14" i="9"/>
  <c r="N14" i="9" s="1"/>
  <c r="I14" i="9"/>
  <c r="M14" i="9" s="1"/>
  <c r="G14" i="9"/>
  <c r="H14" i="9" s="1"/>
  <c r="F14" i="9"/>
  <c r="E14" i="9"/>
  <c r="L14" i="9" s="1"/>
  <c r="D14" i="9"/>
  <c r="K13" i="9"/>
  <c r="O13" i="9" s="1"/>
  <c r="J13" i="9"/>
  <c r="N13" i="9" s="1"/>
  <c r="I13" i="9"/>
  <c r="M13" i="9" s="1"/>
  <c r="G13" i="9"/>
  <c r="F13" i="9"/>
  <c r="H13" i="9" s="1"/>
  <c r="E13" i="9"/>
  <c r="L13" i="9" s="1"/>
  <c r="D13" i="9"/>
  <c r="K12" i="9"/>
  <c r="O12" i="9" s="1"/>
  <c r="J12" i="9"/>
  <c r="N12" i="9" s="1"/>
  <c r="I12" i="9"/>
  <c r="M12" i="9" s="1"/>
  <c r="G12" i="9"/>
  <c r="F12" i="9"/>
  <c r="H12" i="9" s="1"/>
  <c r="E12" i="9"/>
  <c r="L12" i="9" s="1"/>
  <c r="D12" i="9"/>
  <c r="K11" i="9"/>
  <c r="O11" i="9" s="1"/>
  <c r="J11" i="9"/>
  <c r="N11" i="9" s="1"/>
  <c r="I11" i="9"/>
  <c r="M11" i="9" s="1"/>
  <c r="G11" i="9"/>
  <c r="F11" i="9"/>
  <c r="H11" i="9" s="1"/>
  <c r="E11" i="9"/>
  <c r="L11" i="9" s="1"/>
  <c r="D11" i="9"/>
  <c r="K10" i="9"/>
  <c r="O10" i="9" s="1"/>
  <c r="J10" i="9"/>
  <c r="N10" i="9" s="1"/>
  <c r="I10" i="9"/>
  <c r="M10" i="9" s="1"/>
  <c r="G10" i="9"/>
  <c r="F10" i="9"/>
  <c r="H10" i="9" s="1"/>
  <c r="E10" i="9"/>
  <c r="L10" i="9" s="1"/>
  <c r="D10" i="9"/>
  <c r="K9" i="9"/>
  <c r="O9" i="9" s="1"/>
  <c r="J9" i="9"/>
  <c r="N9" i="9" s="1"/>
  <c r="I9" i="9"/>
  <c r="M9" i="9" s="1"/>
  <c r="G9" i="9"/>
  <c r="F9" i="9"/>
  <c r="H9" i="9" s="1"/>
  <c r="E9" i="9"/>
  <c r="L9" i="9" s="1"/>
  <c r="D9" i="9"/>
  <c r="K8" i="9"/>
  <c r="O8" i="9" s="1"/>
  <c r="J8" i="9"/>
  <c r="N8" i="9" s="1"/>
  <c r="I8" i="9"/>
  <c r="M8" i="9" s="1"/>
  <c r="G8" i="9"/>
  <c r="F8" i="9"/>
  <c r="H8" i="9" s="1"/>
  <c r="E8" i="9"/>
  <c r="L8" i="9" s="1"/>
  <c r="D8" i="9"/>
</calcChain>
</file>

<file path=xl/sharedStrings.xml><?xml version="1.0" encoding="utf-8"?>
<sst xmlns="http://schemas.openxmlformats.org/spreadsheetml/2006/main" count="73" uniqueCount="59">
  <si>
    <t>Age</t>
  </si>
  <si>
    <t>F(t)</t>
  </si>
  <si>
    <t>Enter the formula for two Weibulls, add it to the graph, and adjust the parameters by hand to approximately fit the human mortality rate data.</t>
  </si>
  <si>
    <t>alpha</t>
  </si>
  <si>
    <t>beta</t>
  </si>
  <si>
    <t>data h(t)</t>
  </si>
  <si>
    <t>data H(t)</t>
  </si>
  <si>
    <t>data F(t)</t>
  </si>
  <si>
    <t>Weib1 h(t)</t>
  </si>
  <si>
    <t>Weib2 h(t)</t>
  </si>
  <si>
    <t>Weib h(t)</t>
  </si>
  <si>
    <t>Weib1 F(t)</t>
  </si>
  <si>
    <t>Weib2 F(t)</t>
  </si>
  <si>
    <t>Weib F(t)</t>
  </si>
  <si>
    <t>Wei Data</t>
  </si>
  <si>
    <t>Wei F1(t)</t>
  </si>
  <si>
    <t>Wei F2(t)</t>
  </si>
  <si>
    <t>Wei F(t)</t>
  </si>
  <si>
    <t>Human Mortality Weibull Hand-Fit</t>
  </si>
  <si>
    <t>Exponential distribution figures of merit</t>
  </si>
  <si>
    <t>lambda</t>
  </si>
  <si>
    <t>%/khr</t>
  </si>
  <si>
    <t>Convert to "pure" units:</t>
  </si>
  <si>
    <t>fails / hour</t>
  </si>
  <si>
    <t>Find MTTF:</t>
  </si>
  <si>
    <t>MTTF</t>
  </si>
  <si>
    <t>hours</t>
  </si>
  <si>
    <t>(probability)</t>
  </si>
  <si>
    <t>t</t>
  </si>
  <si>
    <t>Evaluate F(t) at t=15,000 hours:</t>
  </si>
  <si>
    <t>Add probit, "exbit", weibit, and lognormal probit plots.  Also compute parameters from the graphs.</t>
  </si>
  <si>
    <t>Input</t>
  </si>
  <si>
    <t>Enter 0, 1, 2, or 3 to select a data set –&gt;</t>
  </si>
  <si>
    <t>Data0</t>
  </si>
  <si>
    <t>Data1</t>
  </si>
  <si>
    <t>Data2</t>
  </si>
  <si>
    <t>Data3</t>
  </si>
  <si>
    <t>Data</t>
  </si>
  <si>
    <t>CDF</t>
  </si>
  <si>
    <t>Probit</t>
  </si>
  <si>
    <t>Exbit</t>
  </si>
  <si>
    <t>ln Data</t>
  </si>
  <si>
    <t>Weibit</t>
  </si>
  <si>
    <t>mean (µ)</t>
  </si>
  <si>
    <t>std dev (σ)</t>
  </si>
  <si>
    <t>fit:</t>
  </si>
  <si>
    <t>lambda (λ)</t>
  </si>
  <si>
    <t>shape (β)</t>
  </si>
  <si>
    <t>scale (α)</t>
  </si>
  <si>
    <r>
      <t>mean (</t>
    </r>
    <r>
      <rPr>
        <sz val="10"/>
        <rFont val="Calibri"/>
        <family val="2"/>
      </rPr>
      <t>µ</t>
    </r>
    <r>
      <rPr>
        <sz val="7.5"/>
        <rFont val="Arial"/>
        <family val="2"/>
      </rPr>
      <t>)</t>
    </r>
  </si>
  <si>
    <r>
      <t>std dev (</t>
    </r>
    <r>
      <rPr>
        <sz val="10"/>
        <rFont val="Calibri"/>
        <family val="2"/>
      </rPr>
      <t>σ</t>
    </r>
    <r>
      <rPr>
        <sz val="7.5"/>
        <rFont val="Arial"/>
        <family val="2"/>
      </rPr>
      <t>)</t>
    </r>
  </si>
  <si>
    <t>Make a truncated probit plot of this data.  Find the mean and standard deviation of the original distribution.</t>
  </si>
  <si>
    <t>Missing</t>
  </si>
  <si>
    <t>Count</t>
  </si>
  <si>
    <t>Adj CDF</t>
  </si>
  <si>
    <t>Adj Probit</t>
  </si>
  <si>
    <t>Original:</t>
  </si>
  <si>
    <t>Reliability Plots</t>
  </si>
  <si>
    <t>Truncated Probit 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</si>
</sst>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3" borderId="1" applyNumberFormat="0" applyFont="0" applyAlignment="0" applyProtection="0"/>
    <xf numFmtId="0" fontId="6" fillId="4" borderId="1" applyNumberFormat="0" applyFont="0" applyAlignment="0" applyProtection="0"/>
    <xf numFmtId="0" fontId="6" fillId="2" borderId="1" applyNumberFormat="0" applyFont="0" applyAlignment="0" applyProtection="0"/>
  </cellStyleXfs>
  <cellXfs count="33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Font="1"/>
    <xf numFmtId="0" fontId="1" fillId="0" borderId="0" xfId="1" applyNumberFormat="1"/>
    <xf numFmtId="0" fontId="1" fillId="0" borderId="0" xfId="1" applyNumberFormat="1" applyFill="1"/>
    <xf numFmtId="0" fontId="1" fillId="0" borderId="0" xfId="1" applyFill="1"/>
    <xf numFmtId="0" fontId="2" fillId="0" borderId="0" xfId="1" applyNumberFormat="1" applyFont="1"/>
    <xf numFmtId="0" fontId="1" fillId="0" borderId="0" xfId="1" applyNumberFormat="1" applyFont="1" applyFill="1" applyBorder="1" applyAlignment="1"/>
    <xf numFmtId="0" fontId="1" fillId="0" borderId="0" xfId="1" quotePrefix="1" applyNumberFormat="1"/>
    <xf numFmtId="0" fontId="1" fillId="0" borderId="0" xfId="1" applyNumberFormat="1" applyAlignment="1">
      <alignment horizontal="right"/>
    </xf>
    <xf numFmtId="0" fontId="5" fillId="0" borderId="0" xfId="0" applyFont="1"/>
    <xf numFmtId="0" fontId="0" fillId="0" borderId="0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1" xfId="4" applyFont="1"/>
    <xf numFmtId="0" fontId="1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ill="1" applyAlignment="1">
      <alignment horizontal="right"/>
    </xf>
    <xf numFmtId="0" fontId="3" fillId="0" borderId="0" xfId="1" applyFont="1" applyFill="1"/>
    <xf numFmtId="2" fontId="1" fillId="0" borderId="0" xfId="1" applyNumberFormat="1"/>
    <xf numFmtId="0" fontId="3" fillId="2" borderId="1" xfId="5" applyNumberFormat="1" applyFont="1" applyAlignment="1">
      <alignment horizontal="right"/>
    </xf>
    <xf numFmtId="0" fontId="3" fillId="2" borderId="1" xfId="5" applyNumberFormat="1" applyFont="1" applyAlignment="1">
      <alignment horizontal="center"/>
    </xf>
    <xf numFmtId="0" fontId="3" fillId="2" borderId="1" xfId="5" applyNumberFormat="1" applyFont="1" applyAlignment="1">
      <alignment horizontal="center" wrapText="1"/>
    </xf>
    <xf numFmtId="0" fontId="3" fillId="2" borderId="1" xfId="5" applyNumberFormat="1" applyFont="1"/>
    <xf numFmtId="0" fontId="1" fillId="3" borderId="1" xfId="3" applyNumberFormat="1" applyFont="1"/>
    <xf numFmtId="0" fontId="3" fillId="2" borderId="1" xfId="5" applyFont="1" applyAlignment="1">
      <alignment horizontal="center"/>
    </xf>
    <xf numFmtId="0" fontId="1" fillId="3" borderId="1" xfId="3" applyFont="1"/>
    <xf numFmtId="0" fontId="1" fillId="2" borderId="1" xfId="5" applyFont="1" applyAlignment="1">
      <alignment horizontal="center"/>
    </xf>
    <xf numFmtId="0" fontId="1" fillId="2" borderId="1" xfId="5" applyFont="1"/>
    <xf numFmtId="0" fontId="1" fillId="4" borderId="1" xfId="4" applyFont="1"/>
  </cellXfs>
  <cellStyles count="6">
    <cellStyle name="J - Input" xfId="3"/>
    <cellStyle name="J - Label" xfId="5"/>
    <cellStyle name="J - Output" xfId="4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Human Mortality Rate (fraction per year)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 4.2'!$C$7</c:f>
              <c:strCache>
                <c:ptCount val="1"/>
                <c:pt idx="0">
                  <c:v>data h(t)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4.2'!$B$8:$B$127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4.2'!$C$8:$C$127</c:f>
              <c:numCache>
                <c:formatCode>General</c:formatCode>
                <c:ptCount val="120"/>
                <c:pt idx="0">
                  <c:v>7.0600000000000003E-3</c:v>
                </c:pt>
                <c:pt idx="1">
                  <c:v>5.2999999999999998E-4</c:v>
                </c:pt>
                <c:pt idx="2">
                  <c:v>3.6000000000000002E-4</c:v>
                </c:pt>
                <c:pt idx="3">
                  <c:v>2.7E-4</c:v>
                </c:pt>
                <c:pt idx="4">
                  <c:v>2.2000000000000001E-4</c:v>
                </c:pt>
                <c:pt idx="5">
                  <c:v>2.0000000000000001E-4</c:v>
                </c:pt>
                <c:pt idx="6">
                  <c:v>1.9000000000000001E-4</c:v>
                </c:pt>
                <c:pt idx="7">
                  <c:v>1.8000000000000001E-4</c:v>
                </c:pt>
                <c:pt idx="8">
                  <c:v>1.6000000000000001E-4</c:v>
                </c:pt>
                <c:pt idx="9">
                  <c:v>1.3999999999999999E-4</c:v>
                </c:pt>
                <c:pt idx="10">
                  <c:v>1.2999999999999999E-4</c:v>
                </c:pt>
                <c:pt idx="11">
                  <c:v>1.2999999999999999E-4</c:v>
                </c:pt>
                <c:pt idx="12">
                  <c:v>1.7000000000000001E-4</c:v>
                </c:pt>
                <c:pt idx="13">
                  <c:v>2.5999999999999998E-4</c:v>
                </c:pt>
                <c:pt idx="14">
                  <c:v>3.8000000000000002E-4</c:v>
                </c:pt>
                <c:pt idx="15">
                  <c:v>5.1000000000000004E-4</c:v>
                </c:pt>
                <c:pt idx="16">
                  <c:v>6.3000000000000003E-4</c:v>
                </c:pt>
                <c:pt idx="17">
                  <c:v>7.2999999999999996E-4</c:v>
                </c:pt>
                <c:pt idx="18">
                  <c:v>7.9000000000000001E-4</c:v>
                </c:pt>
                <c:pt idx="19">
                  <c:v>8.4000000000000003E-4</c:v>
                </c:pt>
                <c:pt idx="20">
                  <c:v>8.8000000000000003E-4</c:v>
                </c:pt>
                <c:pt idx="21">
                  <c:v>9.2000000000000003E-4</c:v>
                </c:pt>
                <c:pt idx="22">
                  <c:v>9.6000000000000002E-4</c:v>
                </c:pt>
                <c:pt idx="23">
                  <c:v>9.7000000000000005E-4</c:v>
                </c:pt>
                <c:pt idx="24">
                  <c:v>9.6000000000000002E-4</c:v>
                </c:pt>
                <c:pt idx="25">
                  <c:v>9.5E-4</c:v>
                </c:pt>
                <c:pt idx="26">
                  <c:v>9.5E-4</c:v>
                </c:pt>
                <c:pt idx="27">
                  <c:v>9.6000000000000002E-4</c:v>
                </c:pt>
                <c:pt idx="28">
                  <c:v>9.7999999999999997E-4</c:v>
                </c:pt>
                <c:pt idx="29">
                  <c:v>1.0200000000000001E-3</c:v>
                </c:pt>
                <c:pt idx="30">
                  <c:v>1.06E-3</c:v>
                </c:pt>
                <c:pt idx="31">
                  <c:v>1.1100000000000001E-3</c:v>
                </c:pt>
                <c:pt idx="32">
                  <c:v>1.17E-3</c:v>
                </c:pt>
                <c:pt idx="33">
                  <c:v>1.24E-3</c:v>
                </c:pt>
                <c:pt idx="34">
                  <c:v>1.33E-3</c:v>
                </c:pt>
                <c:pt idx="35">
                  <c:v>1.42E-3</c:v>
                </c:pt>
                <c:pt idx="36">
                  <c:v>1.5100000000000001E-3</c:v>
                </c:pt>
                <c:pt idx="37">
                  <c:v>1.6100000000000001E-3</c:v>
                </c:pt>
                <c:pt idx="38">
                  <c:v>1.73E-3</c:v>
                </c:pt>
                <c:pt idx="39">
                  <c:v>1.8699999999999999E-3</c:v>
                </c:pt>
                <c:pt idx="40">
                  <c:v>2.0100000000000001E-3</c:v>
                </c:pt>
                <c:pt idx="41">
                  <c:v>2.1700000000000001E-3</c:v>
                </c:pt>
                <c:pt idx="42">
                  <c:v>2.3400000000000001E-3</c:v>
                </c:pt>
                <c:pt idx="43">
                  <c:v>2.5300000000000001E-3</c:v>
                </c:pt>
                <c:pt idx="44">
                  <c:v>2.7399999999999998E-3</c:v>
                </c:pt>
                <c:pt idx="45">
                  <c:v>2.99E-3</c:v>
                </c:pt>
                <c:pt idx="46">
                  <c:v>3.2499999999999999E-3</c:v>
                </c:pt>
                <c:pt idx="47">
                  <c:v>3.5300000000000002E-3</c:v>
                </c:pt>
                <c:pt idx="48">
                  <c:v>3.81E-3</c:v>
                </c:pt>
                <c:pt idx="49">
                  <c:v>4.0899999999999999E-3</c:v>
                </c:pt>
                <c:pt idx="50">
                  <c:v>4.3899999999999998E-3</c:v>
                </c:pt>
                <c:pt idx="51">
                  <c:v>4.7299999999999998E-3</c:v>
                </c:pt>
                <c:pt idx="52">
                  <c:v>5.1200000000000004E-3</c:v>
                </c:pt>
                <c:pt idx="53">
                  <c:v>5.5700000000000003E-3</c:v>
                </c:pt>
                <c:pt idx="54">
                  <c:v>6.1000000000000004E-3</c:v>
                </c:pt>
                <c:pt idx="55">
                  <c:v>6.7299999999999999E-3</c:v>
                </c:pt>
                <c:pt idx="56">
                  <c:v>7.4200000000000004E-3</c:v>
                </c:pt>
                <c:pt idx="57">
                  <c:v>8.1600000000000006E-3</c:v>
                </c:pt>
                <c:pt idx="58">
                  <c:v>8.9200000000000008E-3</c:v>
                </c:pt>
                <c:pt idx="59">
                  <c:v>9.7099999999999999E-3</c:v>
                </c:pt>
                <c:pt idx="60">
                  <c:v>1.0580000000000001E-2</c:v>
                </c:pt>
                <c:pt idx="61">
                  <c:v>1.157E-2</c:v>
                </c:pt>
                <c:pt idx="62">
                  <c:v>1.265E-2</c:v>
                </c:pt>
                <c:pt idx="63">
                  <c:v>1.383E-2</c:v>
                </c:pt>
                <c:pt idx="64">
                  <c:v>1.5089999999999999E-2</c:v>
                </c:pt>
                <c:pt idx="65">
                  <c:v>1.6410000000000001E-2</c:v>
                </c:pt>
                <c:pt idx="66">
                  <c:v>1.7819999999999999E-2</c:v>
                </c:pt>
                <c:pt idx="67">
                  <c:v>1.941E-2</c:v>
                </c:pt>
                <c:pt idx="68">
                  <c:v>2.1229999999999999E-2</c:v>
                </c:pt>
                <c:pt idx="69">
                  <c:v>2.3230000000000001E-2</c:v>
                </c:pt>
                <c:pt idx="70">
                  <c:v>2.528E-2</c:v>
                </c:pt>
                <c:pt idx="71">
                  <c:v>2.7390000000000001E-2</c:v>
                </c:pt>
                <c:pt idx="72">
                  <c:v>2.9700000000000001E-2</c:v>
                </c:pt>
                <c:pt idx="73">
                  <c:v>3.2289999999999999E-2</c:v>
                </c:pt>
                <c:pt idx="74">
                  <c:v>3.5180000000000003E-2</c:v>
                </c:pt>
                <c:pt idx="75">
                  <c:v>3.8240000000000003E-2</c:v>
                </c:pt>
                <c:pt idx="76">
                  <c:v>4.1450000000000001E-2</c:v>
                </c:pt>
                <c:pt idx="77">
                  <c:v>4.5019999999999998E-2</c:v>
                </c:pt>
                <c:pt idx="78">
                  <c:v>4.9140000000000003E-2</c:v>
                </c:pt>
                <c:pt idx="79">
                  <c:v>5.3949999999999998E-2</c:v>
                </c:pt>
                <c:pt idx="80">
                  <c:v>5.9499999999999997E-2</c:v>
                </c:pt>
                <c:pt idx="81">
                  <c:v>6.5780000000000005E-2</c:v>
                </c:pt>
                <c:pt idx="82">
                  <c:v>7.2870000000000004E-2</c:v>
                </c:pt>
                <c:pt idx="83">
                  <c:v>8.0659999999999996E-2</c:v>
                </c:pt>
                <c:pt idx="84">
                  <c:v>8.9130000000000001E-2</c:v>
                </c:pt>
                <c:pt idx="85">
                  <c:v>9.7769999999999996E-2</c:v>
                </c:pt>
                <c:pt idx="86">
                  <c:v>0.107</c:v>
                </c:pt>
                <c:pt idx="87">
                  <c:v>0.11683</c:v>
                </c:pt>
                <c:pt idx="88">
                  <c:v>0.12725</c:v>
                </c:pt>
                <c:pt idx="89">
                  <c:v>0.13827</c:v>
                </c:pt>
                <c:pt idx="90">
                  <c:v>0.14989</c:v>
                </c:pt>
                <c:pt idx="91">
                  <c:v>0.16209999999999999</c:v>
                </c:pt>
                <c:pt idx="92">
                  <c:v>0.17488999999999999</c:v>
                </c:pt>
                <c:pt idx="93">
                  <c:v>0.18823999999999999</c:v>
                </c:pt>
                <c:pt idx="94">
                  <c:v>0.20211999999999999</c:v>
                </c:pt>
                <c:pt idx="95">
                  <c:v>0.21651000000000001</c:v>
                </c:pt>
                <c:pt idx="96">
                  <c:v>0.23138</c:v>
                </c:pt>
                <c:pt idx="97">
                  <c:v>0.24668000000000001</c:v>
                </c:pt>
                <c:pt idx="98">
                  <c:v>0.26236999999999999</c:v>
                </c:pt>
                <c:pt idx="99">
                  <c:v>0.27839000000000003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'Ex 4.2'!$F$7</c:f>
              <c:strCache>
                <c:ptCount val="1"/>
                <c:pt idx="0">
                  <c:v>Weib1 h(t)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ysDot"/>
            </a:ln>
          </c:spPr>
          <c:marker>
            <c:symbol val="none"/>
          </c:marker>
          <c:xVal>
            <c:numRef>
              <c:f>'Ex 4.2'!$B$8:$B$107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4.2'!$F$8:$F$107</c:f>
              <c:numCache>
                <c:formatCode>General</c:formatCode>
                <c:ptCount val="100"/>
                <c:pt idx="0">
                  <c:v>1.0104691778423742E-3</c:v>
                </c:pt>
                <c:pt idx="1">
                  <c:v>5.6059287609969491E-4</c:v>
                </c:pt>
                <c:pt idx="2">
                  <c:v>3.9716411736214071E-4</c:v>
                </c:pt>
                <c:pt idx="3">
                  <c:v>3.1100837078946704E-4</c:v>
                </c:pt>
                <c:pt idx="4">
                  <c:v>2.5727558072166672E-4</c:v>
                </c:pt>
                <c:pt idx="5">
                  <c:v>2.2034059001290054E-4</c:v>
                </c:pt>
                <c:pt idx="6">
                  <c:v>1.9328125498024E-4</c:v>
                </c:pt>
                <c:pt idx="7">
                  <c:v>1.7254269689277502E-4</c:v>
                </c:pt>
                <c:pt idx="8">
                  <c:v>1.5610504464556215E-4</c:v>
                </c:pt>
                <c:pt idx="9">
                  <c:v>1.4273256513864418E-4</c:v>
                </c:pt>
                <c:pt idx="10">
                  <c:v>1.3162527406432244E-4</c:v>
                </c:pt>
                <c:pt idx="11">
                  <c:v>1.2224159606786595E-4</c:v>
                </c:pt>
                <c:pt idx="12">
                  <c:v>1.1420134567523022E-4</c:v>
                </c:pt>
                <c:pt idx="13">
                  <c:v>1.0722949002451748E-4</c:v>
                </c:pt>
                <c:pt idx="14">
                  <c:v>1.0112196509975328E-4</c:v>
                </c:pt>
                <c:pt idx="15">
                  <c:v>9.5724054550239062E-5</c:v>
                </c:pt>
                <c:pt idx="16">
                  <c:v>9.0916244450449271E-5</c:v>
                </c:pt>
                <c:pt idx="17">
                  <c:v>8.6604695987251988E-5</c:v>
                </c:pt>
                <c:pt idx="18">
                  <c:v>8.2714664023951243E-5</c:v>
                </c:pt>
                <c:pt idx="19">
                  <c:v>7.9185848473887187E-5</c:v>
                </c:pt>
                <c:pt idx="20">
                  <c:v>7.5969045588096399E-5</c:v>
                </c:pt>
                <c:pt idx="21">
                  <c:v>7.3023692927167653E-5</c:v>
                </c:pt>
                <c:pt idx="22">
                  <c:v>7.0316040924856137E-5</c:v>
                </c:pt>
                <c:pt idx="23">
                  <c:v>6.7817771606876461E-5</c:v>
                </c:pt>
                <c:pt idx="24">
                  <c:v>6.5504941552998195E-5</c:v>
                </c:pt>
                <c:pt idx="25">
                  <c:v>6.3357163415151416E-5</c:v>
                </c:pt>
                <c:pt idx="26">
                  <c:v>6.135696529093288E-5</c:v>
                </c:pt>
                <c:pt idx="27">
                  <c:v>5.9489284318304129E-5</c:v>
                </c:pt>
                <c:pt idx="28">
                  <c:v>5.7741062701048341E-5</c:v>
                </c:pt>
                <c:pt idx="29">
                  <c:v>5.6100922715098225E-5</c:v>
                </c:pt>
                <c:pt idx="30">
                  <c:v>5.4558903199151952E-5</c:v>
                </c:pt>
                <c:pt idx="31">
                  <c:v>5.310624433575124E-5</c:v>
                </c:pt>
                <c:pt idx="32">
                  <c:v>5.1735210675036652E-5</c:v>
                </c:pt>
                <c:pt idx="33">
                  <c:v>5.0438944678638131E-5</c:v>
                </c:pt>
                <c:pt idx="34">
                  <c:v>4.9211344797110446E-5</c:v>
                </c:pt>
                <c:pt idx="35">
                  <c:v>4.8046963402585593E-5</c:v>
                </c:pt>
                <c:pt idx="36">
                  <c:v>4.6940920892983906E-5</c:v>
                </c:pt>
                <c:pt idx="37">
                  <c:v>4.5888833046662263E-5</c:v>
                </c:pt>
                <c:pt idx="38">
                  <c:v>4.4886749295530723E-5</c:v>
                </c:pt>
                <c:pt idx="39">
                  <c:v>4.3931100043207737E-5</c:v>
                </c:pt>
                <c:pt idx="40">
                  <c:v>4.3018651514168685E-5</c:v>
                </c:pt>
                <c:pt idx="41">
                  <c:v>4.2146466903341144E-5</c:v>
                </c:pt>
                <c:pt idx="42">
                  <c:v>4.1311872820663358E-5</c:v>
                </c:pt>
                <c:pt idx="43">
                  <c:v>4.0512430204820973E-5</c:v>
                </c:pt>
                <c:pt idx="44">
                  <c:v>3.9745909024682492E-5</c:v>
                </c:pt>
                <c:pt idx="45">
                  <c:v>3.9010266203446846E-5</c:v>
                </c:pt>
                <c:pt idx="46">
                  <c:v>3.830362629503578E-5</c:v>
                </c:pt>
                <c:pt idx="47">
                  <c:v>3.7624264519329852E-5</c:v>
                </c:pt>
                <c:pt idx="48">
                  <c:v>3.6970591825972493E-5</c:v>
                </c:pt>
                <c:pt idx="49">
                  <c:v>3.6341141708397542E-5</c:v>
                </c:pt>
                <c:pt idx="50">
                  <c:v>3.5734558532646315E-5</c:v>
                </c:pt>
                <c:pt idx="51">
                  <c:v>3.5149587181132918E-5</c:v>
                </c:pt>
                <c:pt idx="52">
                  <c:v>3.4585063841161587E-5</c:v>
                </c:pt>
                <c:pt idx="53">
                  <c:v>3.4039907792772787E-5</c:v>
                </c:pt>
                <c:pt idx="54">
                  <c:v>3.3513114071283055E-5</c:v>
                </c:pt>
                <c:pt idx="55">
                  <c:v>3.3003746897377248E-5</c:v>
                </c:pt>
                <c:pt idx="56">
                  <c:v>3.251093378238901E-5</c:v>
                </c:pt>
                <c:pt idx="57">
                  <c:v>3.203386022891931E-5</c:v>
                </c:pt>
                <c:pt idx="58">
                  <c:v>3.1571764957585109E-5</c:v>
                </c:pt>
                <c:pt idx="59">
                  <c:v>3.1123935599755181E-5</c:v>
                </c:pt>
                <c:pt idx="60">
                  <c:v>3.0689704803876411E-5</c:v>
                </c:pt>
                <c:pt idx="61">
                  <c:v>3.0268446709641881E-5</c:v>
                </c:pt>
                <c:pt idx="62">
                  <c:v>2.9859573749954881E-5</c:v>
                </c:pt>
                <c:pt idx="63">
                  <c:v>2.9462533745562681E-5</c:v>
                </c:pt>
                <c:pt idx="64">
                  <c:v>2.9076807261481878E-5</c:v>
                </c:pt>
                <c:pt idx="65">
                  <c:v>2.8701905198009619E-5</c:v>
                </c:pt>
                <c:pt idx="66">
                  <c:v>2.8337366592314952E-5</c:v>
                </c:pt>
                <c:pt idx="67">
                  <c:v>2.7982756609367813E-5</c:v>
                </c:pt>
                <c:pt idx="68">
                  <c:v>2.7637664703392923E-5</c:v>
                </c:pt>
                <c:pt idx="69">
                  <c:v>2.7301702933139198E-5</c:v>
                </c:pt>
                <c:pt idx="70">
                  <c:v>2.6974504416112787E-5</c:v>
                </c:pt>
                <c:pt idx="71">
                  <c:v>2.665572190853501E-5</c:v>
                </c:pt>
                <c:pt idx="72">
                  <c:v>2.6345026499218462E-5</c:v>
                </c:pt>
                <c:pt idx="73">
                  <c:v>2.6042106406803249E-5</c:v>
                </c:pt>
                <c:pt idx="74">
                  <c:v>2.5746665870904463E-5</c:v>
                </c:pt>
                <c:pt idx="75">
                  <c:v>2.5458424128697297E-5</c:v>
                </c:pt>
                <c:pt idx="76">
                  <c:v>2.5177114469332924E-5</c:v>
                </c:pt>
                <c:pt idx="77">
                  <c:v>2.4902483359341813E-5</c:v>
                </c:pt>
                <c:pt idx="78">
                  <c:v>2.4634289632864148E-5</c:v>
                </c:pt>
                <c:pt idx="79">
                  <c:v>2.4372303741150792E-5</c:v>
                </c:pt>
                <c:pt idx="80">
                  <c:v>2.4116307056319038E-5</c:v>
                </c:pt>
                <c:pt idx="81">
                  <c:v>2.3866091224823321E-5</c:v>
                </c:pt>
                <c:pt idx="82">
                  <c:v>2.3621457566539318E-5</c:v>
                </c:pt>
                <c:pt idx="83">
                  <c:v>2.3382216515732512E-5</c:v>
                </c:pt>
                <c:pt idx="84">
                  <c:v>2.3148187100538261E-5</c:v>
                </c:pt>
                <c:pt idx="85">
                  <c:v>2.2919196457878728E-5</c:v>
                </c:pt>
                <c:pt idx="86">
                  <c:v>2.2695079381027117E-5</c:v>
                </c:pt>
                <c:pt idx="87">
                  <c:v>2.2475677897274262E-5</c:v>
                </c:pt>
                <c:pt idx="88">
                  <c:v>2.2260840873379244E-5</c:v>
                </c:pt>
                <c:pt idx="89">
                  <c:v>2.2050423646686722E-5</c:v>
                </c:pt>
                <c:pt idx="90">
                  <c:v>2.184428767997902E-5</c:v>
                </c:pt>
                <c:pt idx="91">
                  <c:v>2.164230023829226E-5</c:v>
                </c:pt>
                <c:pt idx="92">
                  <c:v>2.1444334086079134E-5</c:v>
                </c:pt>
                <c:pt idx="93">
                  <c:v>2.1250267203233387E-5</c:v>
                </c:pt>
                <c:pt idx="94">
                  <c:v>2.1059982518614942E-5</c:v>
                </c:pt>
                <c:pt idx="95">
                  <c:v>2.087336765982684E-5</c:v>
                </c:pt>
                <c:pt idx="96">
                  <c:v>2.0690314718094308E-5</c:v>
                </c:pt>
                <c:pt idx="97">
                  <c:v>2.0510720027190064E-5</c:v>
                </c:pt>
                <c:pt idx="98">
                  <c:v>2.0334483955433073E-5</c:v>
                </c:pt>
                <c:pt idx="99">
                  <c:v>2.0161510709864727E-5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'Ex 4.2'!$G$7</c:f>
              <c:strCache>
                <c:ptCount val="1"/>
                <c:pt idx="0">
                  <c:v>Weib2 h(t)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ysDot"/>
            </a:ln>
          </c:spPr>
          <c:marker>
            <c:symbol val="none"/>
          </c:marker>
          <c:xVal>
            <c:numRef>
              <c:f>'Ex 4.2'!$B$8:$B$107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4.2'!$G$8:$G$107</c:f>
              <c:numCache>
                <c:formatCode>General</c:formatCode>
                <c:ptCount val="100"/>
                <c:pt idx="0">
                  <c:v>1.9736408980419258E-11</c:v>
                </c:pt>
                <c:pt idx="1">
                  <c:v>6.3156508737341625E-10</c:v>
                </c:pt>
                <c:pt idx="2">
                  <c:v>4.7959473822418775E-9</c:v>
                </c:pt>
                <c:pt idx="3">
                  <c:v>2.021008279594932E-8</c:v>
                </c:pt>
                <c:pt idx="4">
                  <c:v>6.167627806381016E-8</c:v>
                </c:pt>
                <c:pt idx="5">
                  <c:v>1.5347031623174008E-7</c:v>
                </c:pt>
                <c:pt idx="6">
                  <c:v>3.3170982573390661E-7</c:v>
                </c:pt>
                <c:pt idx="7">
                  <c:v>6.4672264947037824E-7</c:v>
                </c:pt>
                <c:pt idx="8">
                  <c:v>1.1654152138847769E-6</c:v>
                </c:pt>
                <c:pt idx="9">
                  <c:v>1.9736408980419251E-6</c:v>
                </c:pt>
                <c:pt idx="10">
                  <c:v>3.1785684027055029E-6</c:v>
                </c:pt>
                <c:pt idx="11">
                  <c:v>4.9110501194156826E-6</c:v>
                </c:pt>
                <c:pt idx="12">
                  <c:v>7.327990499566806E-6</c:v>
                </c:pt>
                <c:pt idx="13">
                  <c:v>1.0614714423485012E-5</c:v>
                </c:pt>
                <c:pt idx="14">
                  <c:v>1.498733556950587E-5</c:v>
                </c:pt>
                <c:pt idx="15">
                  <c:v>2.0695124783052104E-5</c:v>
                </c:pt>
                <c:pt idx="16">
                  <c:v>2.8022878445711134E-5</c:v>
                </c:pt>
                <c:pt idx="17">
                  <c:v>3.7293286844312859E-5</c:v>
                </c:pt>
                <c:pt idx="18">
                  <c:v>4.8869302540007148E-5</c:v>
                </c:pt>
                <c:pt idx="19">
                  <c:v>6.3156508737341604E-5</c:v>
                </c:pt>
                <c:pt idx="20">
                  <c:v>8.0605487653339264E-5</c:v>
                </c:pt>
                <c:pt idx="21">
                  <c:v>1.0171418888657609E-4</c:v>
                </c:pt>
                <c:pt idx="22">
                  <c:v>1.2703029778625869E-4</c:v>
                </c:pt>
                <c:pt idx="23">
                  <c:v>1.5715360382130184E-4</c:v>
                </c:pt>
                <c:pt idx="24">
                  <c:v>1.927383689494068E-4</c:v>
                </c:pt>
                <c:pt idx="25">
                  <c:v>2.3449569598613779E-4</c:v>
                </c:pt>
                <c:pt idx="26">
                  <c:v>2.8319589697400085E-4</c:v>
                </c:pt>
                <c:pt idx="27">
                  <c:v>3.3967086155152037E-4</c:v>
                </c:pt>
                <c:pt idx="28">
                  <c:v>4.0481642532231736E-4</c:v>
                </c:pt>
                <c:pt idx="29">
                  <c:v>4.7959473822418785E-4</c:v>
                </c:pt>
                <c:pt idx="30">
                  <c:v>5.6503663289817906E-4</c:v>
                </c:pt>
                <c:pt idx="31">
                  <c:v>6.6224399305766732E-4</c:v>
                </c:pt>
                <c:pt idx="32">
                  <c:v>7.7239212185743701E-4</c:v>
                </c:pt>
                <c:pt idx="33">
                  <c:v>8.967321102627563E-4</c:v>
                </c:pt>
                <c:pt idx="34">
                  <c:v>1.0365932054184576E-3</c:v>
                </c:pt>
                <c:pt idx="35">
                  <c:v>1.1933851790180115E-3</c:v>
                </c:pt>
                <c:pt idx="36">
                  <c:v>1.368600695672607E-3</c:v>
                </c:pt>
                <c:pt idx="37">
                  <c:v>1.5638176812802287E-3</c:v>
                </c:pt>
                <c:pt idx="38">
                  <c:v>1.780701691394734E-3</c:v>
                </c:pt>
                <c:pt idx="39">
                  <c:v>2.0210082795949313E-3</c:v>
                </c:pt>
                <c:pt idx="40">
                  <c:v>2.2865853658536584E-3</c:v>
                </c:pt>
                <c:pt idx="41">
                  <c:v>2.5793756049068564E-3</c:v>
                </c:pt>
                <c:pt idx="42">
                  <c:v>2.9014187546226532E-3</c:v>
                </c:pt>
                <c:pt idx="43">
                  <c:v>3.254854044370435E-3</c:v>
                </c:pt>
                <c:pt idx="44">
                  <c:v>3.6419225433899282E-3</c:v>
                </c:pt>
                <c:pt idx="45">
                  <c:v>4.064969529160278E-3</c:v>
                </c:pt>
                <c:pt idx="46">
                  <c:v>4.5264468557691161E-3</c:v>
                </c:pt>
                <c:pt idx="47">
                  <c:v>5.0289153222816589E-3</c:v>
                </c:pt>
                <c:pt idx="48">
                  <c:v>5.5750470411097645E-3</c:v>
                </c:pt>
                <c:pt idx="49">
                  <c:v>6.1676278063810177E-3</c:v>
                </c:pt>
                <c:pt idx="50">
                  <c:v>6.8095594623078072E-3</c:v>
                </c:pt>
                <c:pt idx="51">
                  <c:v>7.5038622715564093E-3</c:v>
                </c:pt>
                <c:pt idx="52">
                  <c:v>8.2536772836160587E-3</c:v>
                </c:pt>
                <c:pt idx="53">
                  <c:v>9.0622687031680273E-3</c:v>
                </c:pt>
                <c:pt idx="54">
                  <c:v>9.9330262584546962E-3</c:v>
                </c:pt>
                <c:pt idx="55">
                  <c:v>1.0869467569648652E-2</c:v>
                </c:pt>
                <c:pt idx="56">
                  <c:v>1.1875240517221731E-2</c:v>
                </c:pt>
                <c:pt idx="57">
                  <c:v>1.2954125610314155E-2</c:v>
                </c:pt>
                <c:pt idx="58">
                  <c:v>1.4110038355103537E-2</c:v>
                </c:pt>
                <c:pt idx="59">
                  <c:v>1.5347031623174011E-2</c:v>
                </c:pt>
                <c:pt idx="60">
                  <c:v>1.6669298019885287E-2</c:v>
                </c:pt>
                <c:pt idx="61">
                  <c:v>1.808117225274173E-2</c:v>
                </c:pt>
                <c:pt idx="62">
                  <c:v>1.9587133499761444E-2</c:v>
                </c:pt>
                <c:pt idx="63">
                  <c:v>2.1191807777845354E-2</c:v>
                </c:pt>
                <c:pt idx="64">
                  <c:v>2.2899970311146278E-2</c:v>
                </c:pt>
                <c:pt idx="65">
                  <c:v>2.4716547899437984E-2</c:v>
                </c:pt>
                <c:pt idx="66">
                  <c:v>2.66466212864843E-2</c:v>
                </c:pt>
                <c:pt idx="67">
                  <c:v>2.8695427528408202E-2</c:v>
                </c:pt>
                <c:pt idx="68">
                  <c:v>3.0868362362060836E-2</c:v>
                </c:pt>
                <c:pt idx="69">
                  <c:v>3.3170982573390642E-2</c:v>
                </c:pt>
                <c:pt idx="70">
                  <c:v>3.5609008365812413E-2</c:v>
                </c:pt>
                <c:pt idx="71">
                  <c:v>3.8188325728576368E-2</c:v>
                </c:pt>
                <c:pt idx="72">
                  <c:v>4.0914988805137255E-2</c:v>
                </c:pt>
                <c:pt idx="73">
                  <c:v>4.3795222261523423E-2</c:v>
                </c:pt>
                <c:pt idx="74">
                  <c:v>4.6835423654705867E-2</c:v>
                </c:pt>
                <c:pt idx="75">
                  <c:v>5.004216580096732E-2</c:v>
                </c:pt>
                <c:pt idx="76">
                  <c:v>5.3422199144271341E-2</c:v>
                </c:pt>
                <c:pt idx="77">
                  <c:v>5.6982454124631488E-2</c:v>
                </c:pt>
                <c:pt idx="78">
                  <c:v>6.0730043546480129E-2</c:v>
                </c:pt>
                <c:pt idx="79">
                  <c:v>6.4672264947037802E-2</c:v>
                </c:pt>
                <c:pt idx="80">
                  <c:v>6.8816602964682172E-2</c:v>
                </c:pt>
                <c:pt idx="81">
                  <c:v>7.3170731707317069E-2</c:v>
                </c:pt>
                <c:pt idx="82">
                  <c:v>7.7742517120741636E-2</c:v>
                </c:pt>
                <c:pt idx="83">
                  <c:v>8.2540019357019406E-2</c:v>
                </c:pt>
                <c:pt idx="84">
                  <c:v>8.7571495142847317E-2</c:v>
                </c:pt>
                <c:pt idx="85">
                  <c:v>9.2845400147924903E-2</c:v>
                </c:pt>
                <c:pt idx="86">
                  <c:v>9.837039135332315E-2</c:v>
                </c:pt>
                <c:pt idx="87">
                  <c:v>0.10415532941985392</c:v>
                </c:pt>
                <c:pt idx="88">
                  <c:v>0.11020928105643862</c:v>
                </c:pt>
                <c:pt idx="89">
                  <c:v>0.1165415213884777</c:v>
                </c:pt>
                <c:pt idx="90">
                  <c:v>0.12316153632621939</c:v>
                </c:pt>
                <c:pt idx="91">
                  <c:v>0.1300790249331289</c:v>
                </c:pt>
                <c:pt idx="92">
                  <c:v>0.13730390179425742</c:v>
                </c:pt>
                <c:pt idx="93">
                  <c:v>0.14484629938461172</c:v>
                </c:pt>
                <c:pt idx="94">
                  <c:v>0.15271657043752224</c:v>
                </c:pt>
                <c:pt idx="95">
                  <c:v>0.16092529031301309</c:v>
                </c:pt>
                <c:pt idx="96">
                  <c:v>0.16948325936617056</c:v>
                </c:pt>
                <c:pt idx="97">
                  <c:v>0.17840150531551247</c:v>
                </c:pt>
                <c:pt idx="98">
                  <c:v>0.18769128561135717</c:v>
                </c:pt>
                <c:pt idx="99">
                  <c:v>0.19736408980419257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'Ex 4.2'!$H$7</c:f>
              <c:strCache>
                <c:ptCount val="1"/>
                <c:pt idx="0">
                  <c:v>Weib h(t)</c:v>
                </c:pt>
              </c:strCache>
            </c:strRef>
          </c:tx>
          <c:marker>
            <c:symbol val="none"/>
          </c:marker>
          <c:xVal>
            <c:numRef>
              <c:f>'Ex 4.2'!$B$8:$B$107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4.2'!$H$8:$H$107</c:f>
              <c:numCache>
                <c:formatCode>General</c:formatCode>
                <c:ptCount val="100"/>
                <c:pt idx="0">
                  <c:v>1.0104691975787831E-3</c:v>
                </c:pt>
                <c:pt idx="1">
                  <c:v>5.6059350766478225E-4</c:v>
                </c:pt>
                <c:pt idx="2">
                  <c:v>3.9716891330952294E-4</c:v>
                </c:pt>
                <c:pt idx="3">
                  <c:v>3.1102858087226297E-4</c:v>
                </c:pt>
                <c:pt idx="4">
                  <c:v>2.5733725699973053E-4</c:v>
                </c:pt>
                <c:pt idx="5">
                  <c:v>2.2049406032913227E-4</c:v>
                </c:pt>
                <c:pt idx="6">
                  <c:v>1.936129648059739E-4</c:v>
                </c:pt>
                <c:pt idx="7">
                  <c:v>1.731894195422454E-4</c:v>
                </c:pt>
                <c:pt idx="8">
                  <c:v>1.5727045985944693E-4</c:v>
                </c:pt>
                <c:pt idx="9">
                  <c:v>1.4470620603668609E-4</c:v>
                </c:pt>
                <c:pt idx="10">
                  <c:v>1.3480384246702793E-4</c:v>
                </c:pt>
                <c:pt idx="11">
                  <c:v>1.2715264618728164E-4</c:v>
                </c:pt>
                <c:pt idx="12">
                  <c:v>1.2152933617479703E-4</c:v>
                </c:pt>
                <c:pt idx="13">
                  <c:v>1.1784420444800249E-4</c:v>
                </c:pt>
                <c:pt idx="14">
                  <c:v>1.1610930066925915E-4</c:v>
                </c:pt>
                <c:pt idx="15">
                  <c:v>1.1641917933329116E-4</c:v>
                </c:pt>
                <c:pt idx="16">
                  <c:v>1.1893912289616041E-4</c:v>
                </c:pt>
                <c:pt idx="17">
                  <c:v>1.2389798283156484E-4</c:v>
                </c:pt>
                <c:pt idx="18">
                  <c:v>1.3158396656395838E-4</c:v>
                </c:pt>
                <c:pt idx="19">
                  <c:v>1.423423572112288E-4</c:v>
                </c:pt>
                <c:pt idx="20">
                  <c:v>1.5657453324143566E-4</c:v>
                </c:pt>
                <c:pt idx="21">
                  <c:v>1.7473788181374375E-4</c:v>
                </c:pt>
                <c:pt idx="22">
                  <c:v>1.9734633871111481E-4</c:v>
                </c:pt>
                <c:pt idx="23">
                  <c:v>2.2497137542817832E-4</c:v>
                </c:pt>
                <c:pt idx="24">
                  <c:v>2.58243310502405E-4</c:v>
                </c:pt>
                <c:pt idx="25">
                  <c:v>2.9785285940128921E-4</c:v>
                </c:pt>
                <c:pt idx="26">
                  <c:v>3.4455286226493375E-4</c:v>
                </c:pt>
                <c:pt idx="27">
                  <c:v>3.9916014586982449E-4</c:v>
                </c:pt>
                <c:pt idx="28">
                  <c:v>4.6255748802336569E-4</c:v>
                </c:pt>
                <c:pt idx="29">
                  <c:v>5.3569566093928603E-4</c:v>
                </c:pt>
                <c:pt idx="30">
                  <c:v>6.1959553609733104E-4</c:v>
                </c:pt>
                <c:pt idx="31">
                  <c:v>7.1535023739341852E-4</c:v>
                </c:pt>
                <c:pt idx="32">
                  <c:v>8.2412733253247369E-4</c:v>
                </c:pt>
                <c:pt idx="33">
                  <c:v>9.4717105494139444E-4</c:v>
                </c:pt>
                <c:pt idx="34">
                  <c:v>1.0858045502155681E-3</c:v>
                </c:pt>
                <c:pt idx="35">
                  <c:v>1.241432142420597E-3</c:v>
                </c:pt>
                <c:pt idx="36">
                  <c:v>1.4155416165655909E-3</c:v>
                </c:pt>
                <c:pt idx="37">
                  <c:v>1.609706514326891E-3</c:v>
                </c:pt>
                <c:pt idx="38">
                  <c:v>1.8255884406902646E-3</c:v>
                </c:pt>
                <c:pt idx="39">
                  <c:v>2.0649393796381391E-3</c:v>
                </c:pt>
                <c:pt idx="40">
                  <c:v>2.3296040173678271E-3</c:v>
                </c:pt>
                <c:pt idx="41">
                  <c:v>2.6215220718101978E-3</c:v>
                </c:pt>
                <c:pt idx="42">
                  <c:v>2.9427306274433167E-3</c:v>
                </c:pt>
                <c:pt idx="43">
                  <c:v>3.2953664745752559E-3</c:v>
                </c:pt>
                <c:pt idx="44">
                  <c:v>3.6816684524146109E-3</c:v>
                </c:pt>
                <c:pt idx="45">
                  <c:v>4.1039797953637252E-3</c:v>
                </c:pt>
                <c:pt idx="46">
                  <c:v>4.5647504820641518E-3</c:v>
                </c:pt>
                <c:pt idx="47">
                  <c:v>5.066539586800989E-3</c:v>
                </c:pt>
                <c:pt idx="48">
                  <c:v>5.6120176329357372E-3</c:v>
                </c:pt>
                <c:pt idx="49">
                  <c:v>6.2039689480894149E-3</c:v>
                </c:pt>
                <c:pt idx="50">
                  <c:v>6.8452940208404535E-3</c:v>
                </c:pt>
                <c:pt idx="51">
                  <c:v>7.539011858737542E-3</c:v>
                </c:pt>
                <c:pt idx="52">
                  <c:v>8.2882623474572203E-3</c:v>
                </c:pt>
                <c:pt idx="53">
                  <c:v>9.0963086109608002E-3</c:v>
                </c:pt>
                <c:pt idx="54">
                  <c:v>9.9665393725259788E-3</c:v>
                </c:pt>
                <c:pt idx="55">
                  <c:v>1.0902471316546029E-2</c:v>
                </c:pt>
                <c:pt idx="56">
                  <c:v>1.1907751451004121E-2</c:v>
                </c:pt>
                <c:pt idx="57">
                  <c:v>1.2986159470543076E-2</c:v>
                </c:pt>
                <c:pt idx="58">
                  <c:v>1.4141610120061121E-2</c:v>
                </c:pt>
                <c:pt idx="59">
                  <c:v>1.5378155558773766E-2</c:v>
                </c:pt>
                <c:pt idx="60">
                  <c:v>1.6699987724689162E-2</c:v>
                </c:pt>
                <c:pt idx="61">
                  <c:v>1.8111440699451371E-2</c:v>
                </c:pt>
                <c:pt idx="62">
                  <c:v>1.9616993073511398E-2</c:v>
                </c:pt>
                <c:pt idx="63">
                  <c:v>2.1221270311590917E-2</c:v>
                </c:pt>
                <c:pt idx="64">
                  <c:v>2.292904711840776E-2</c:v>
                </c:pt>
                <c:pt idx="65">
                  <c:v>2.4745249804635994E-2</c:v>
                </c:pt>
                <c:pt idx="66">
                  <c:v>2.6674958653076616E-2</c:v>
                </c:pt>
                <c:pt idx="67">
                  <c:v>2.872341028501757E-2</c:v>
                </c:pt>
                <c:pt idx="68">
                  <c:v>3.089600002676423E-2</c:v>
                </c:pt>
                <c:pt idx="69">
                  <c:v>3.3198284276323785E-2</c:v>
                </c:pt>
                <c:pt idx="70">
                  <c:v>3.5635982870228525E-2</c:v>
                </c:pt>
                <c:pt idx="71">
                  <c:v>3.8214981450484901E-2</c:v>
                </c:pt>
                <c:pt idx="72">
                  <c:v>4.0941333831636471E-2</c:v>
                </c:pt>
                <c:pt idx="73">
                  <c:v>4.3821264367930227E-2</c:v>
                </c:pt>
                <c:pt idx="74">
                  <c:v>4.6861170320576774E-2</c:v>
                </c:pt>
                <c:pt idx="75">
                  <c:v>5.0067624225096016E-2</c:v>
                </c:pt>
                <c:pt idx="76">
                  <c:v>5.3447376258740673E-2</c:v>
                </c:pt>
                <c:pt idx="77">
                  <c:v>5.7007356607990826E-2</c:v>
                </c:pt>
                <c:pt idx="78">
                  <c:v>6.0754677836112991E-2</c:v>
                </c:pt>
                <c:pt idx="79">
                  <c:v>6.4696637250778954E-2</c:v>
                </c:pt>
                <c:pt idx="80">
                  <c:v>6.8840719271738487E-2</c:v>
                </c:pt>
                <c:pt idx="81">
                  <c:v>7.3194597798541886E-2</c:v>
                </c:pt>
                <c:pt idx="82">
                  <c:v>7.7766138578308178E-2</c:v>
                </c:pt>
                <c:pt idx="83">
                  <c:v>8.2563401573535145E-2</c:v>
                </c:pt>
                <c:pt idx="84">
                  <c:v>8.7594643329947861E-2</c:v>
                </c:pt>
                <c:pt idx="85">
                  <c:v>9.2868319344382777E-2</c:v>
                </c:pt>
                <c:pt idx="86">
                  <c:v>9.8393086432704183E-2</c:v>
                </c:pt>
                <c:pt idx="87">
                  <c:v>0.10417780509775119</c:v>
                </c:pt>
                <c:pt idx="88">
                  <c:v>0.110231541897312</c:v>
                </c:pt>
                <c:pt idx="89">
                  <c:v>0.11656357181212439</c:v>
                </c:pt>
                <c:pt idx="90">
                  <c:v>0.12318338061389937</c:v>
                </c:pt>
                <c:pt idx="91">
                  <c:v>0.13010066723336719</c:v>
                </c:pt>
                <c:pt idx="92">
                  <c:v>0.13732534612834349</c:v>
                </c:pt>
                <c:pt idx="93">
                  <c:v>0.14486754965181495</c:v>
                </c:pt>
                <c:pt idx="94">
                  <c:v>0.15273763042004085</c:v>
                </c:pt>
                <c:pt idx="95">
                  <c:v>0.16094616368067291</c:v>
                </c:pt>
                <c:pt idx="96">
                  <c:v>0.16950394968088867</c:v>
                </c:pt>
                <c:pt idx="97">
                  <c:v>0.17842201603553964</c:v>
                </c:pt>
                <c:pt idx="98">
                  <c:v>0.18771162009531261</c:v>
                </c:pt>
                <c:pt idx="99">
                  <c:v>0.19738425131490242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011264"/>
        <c:axId val="298021632"/>
      </c:scatterChart>
      <c:valAx>
        <c:axId val="298011264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8021632"/>
        <c:crosses val="autoZero"/>
        <c:crossBetween val="midCat"/>
      </c:valAx>
      <c:valAx>
        <c:axId val="298021632"/>
        <c:scaling>
          <c:logBase val="10"/>
          <c:orientation val="minMax"/>
          <c:max val="1"/>
          <c:min val="1.0000000000000053E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 sz="1100" b="1"/>
                  <a:t>Mortality rate (fraction per year)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298011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Truncated Probit Plot</a:t>
            </a:r>
          </a:p>
        </c:rich>
      </c:tx>
      <c:layout>
        <c:manualLayout>
          <c:xMode val="edge"/>
          <c:yMode val="edge"/>
          <c:x val="0.24631744385245305"/>
          <c:y val="1.58730158730158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419161676646709E-2"/>
          <c:y val="0.13976169645460984"/>
          <c:w val="0.84138714696590755"/>
          <c:h val="0.6656172145148593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'Ex 4.4'!$B$8:$B$157</c:f>
              <c:numCache>
                <c:formatCode>General</c:formatCode>
                <c:ptCount val="150"/>
                <c:pt idx="0">
                  <c:v>4.5105816937097236</c:v>
                </c:pt>
                <c:pt idx="1">
                  <c:v>4.4733017415917944</c:v>
                </c:pt>
                <c:pt idx="2">
                  <c:v>4.4693887548417575</c:v>
                </c:pt>
                <c:pt idx="3">
                  <c:v>4.4380339288398254</c:v>
                </c:pt>
                <c:pt idx="4">
                  <c:v>4.4298399889947966</c:v>
                </c:pt>
                <c:pt idx="5">
                  <c:v>4.4157009456958658</c:v>
                </c:pt>
                <c:pt idx="6">
                  <c:v>4.4051552077126592</c:v>
                </c:pt>
                <c:pt idx="7">
                  <c:v>4.3927835470018177</c:v>
                </c:pt>
                <c:pt idx="8">
                  <c:v>4.389760286091116</c:v>
                </c:pt>
                <c:pt idx="9">
                  <c:v>4.3520615659608817</c:v>
                </c:pt>
                <c:pt idx="10">
                  <c:v>4.3302621450913588</c:v>
                </c:pt>
                <c:pt idx="11">
                  <c:v>4.3103047849274745</c:v>
                </c:pt>
                <c:pt idx="12">
                  <c:v>4.2985446863899357</c:v>
                </c:pt>
                <c:pt idx="13">
                  <c:v>4.2738714671337092</c:v>
                </c:pt>
                <c:pt idx="14">
                  <c:v>4.2360110594757696</c:v>
                </c:pt>
                <c:pt idx="15">
                  <c:v>4.2199886468724745</c:v>
                </c:pt>
                <c:pt idx="16">
                  <c:v>4.169917540383496</c:v>
                </c:pt>
                <c:pt idx="17">
                  <c:v>4.165580808899719</c:v>
                </c:pt>
                <c:pt idx="18">
                  <c:v>4.1451306216101269</c:v>
                </c:pt>
                <c:pt idx="19">
                  <c:v>4.1386546891698304</c:v>
                </c:pt>
                <c:pt idx="20">
                  <c:v>4.0181604331477976</c:v>
                </c:pt>
                <c:pt idx="21">
                  <c:v>3.9944401421038669</c:v>
                </c:pt>
                <c:pt idx="22">
                  <c:v>3.9441288293111194</c:v>
                </c:pt>
                <c:pt idx="23">
                  <c:v>3.9356716611333944</c:v>
                </c:pt>
                <c:pt idx="24">
                  <c:v>3.9333938132891459</c:v>
                </c:pt>
                <c:pt idx="25">
                  <c:v>3.863768191649954</c:v>
                </c:pt>
                <c:pt idx="26">
                  <c:v>3.7757341126813646</c:v>
                </c:pt>
                <c:pt idx="27">
                  <c:v>3.7580519943601751</c:v>
                </c:pt>
                <c:pt idx="28">
                  <c:v>3.7088794474267814</c:v>
                </c:pt>
                <c:pt idx="29">
                  <c:v>3.6911884291419499</c:v>
                </c:pt>
                <c:pt idx="30">
                  <c:v>3.6642037840312129</c:v>
                </c:pt>
                <c:pt idx="31">
                  <c:v>3.6546315023883951</c:v>
                </c:pt>
                <c:pt idx="32">
                  <c:v>3.5946452840347787</c:v>
                </c:pt>
                <c:pt idx="33">
                  <c:v>3.5935086859452317</c:v>
                </c:pt>
                <c:pt idx="34">
                  <c:v>3.5913252318110622</c:v>
                </c:pt>
                <c:pt idx="35">
                  <c:v>3.5807862912704405</c:v>
                </c:pt>
                <c:pt idx="36">
                  <c:v>3.553620951846626</c:v>
                </c:pt>
                <c:pt idx="37">
                  <c:v>3.5460721031495419</c:v>
                </c:pt>
                <c:pt idx="38">
                  <c:v>3.5395570305947888</c:v>
                </c:pt>
                <c:pt idx="39">
                  <c:v>3.462321238767192</c:v>
                </c:pt>
                <c:pt idx="40">
                  <c:v>3.3596295826415723</c:v>
                </c:pt>
                <c:pt idx="41">
                  <c:v>3.341649275063137</c:v>
                </c:pt>
                <c:pt idx="42">
                  <c:v>3.3160073949156876</c:v>
                </c:pt>
                <c:pt idx="43">
                  <c:v>3.2790005170098002</c:v>
                </c:pt>
                <c:pt idx="44">
                  <c:v>3.2785880231490458</c:v>
                </c:pt>
                <c:pt idx="45">
                  <c:v>3.2441254621836255</c:v>
                </c:pt>
                <c:pt idx="46">
                  <c:v>3.2404971861486711</c:v>
                </c:pt>
                <c:pt idx="47">
                  <c:v>3.1630642202273465</c:v>
                </c:pt>
                <c:pt idx="48">
                  <c:v>3.1391007797458181</c:v>
                </c:pt>
                <c:pt idx="49">
                  <c:v>3.0332328260049053</c:v>
                </c:pt>
                <c:pt idx="50">
                  <c:v>3.0160798922812293</c:v>
                </c:pt>
                <c:pt idx="51">
                  <c:v>2.9798841299689562</c:v>
                </c:pt>
                <c:pt idx="52">
                  <c:v>2.9700756848112451</c:v>
                </c:pt>
                <c:pt idx="53">
                  <c:v>2.92116049671744</c:v>
                </c:pt>
                <c:pt idx="54">
                  <c:v>2.9004865230453065</c:v>
                </c:pt>
                <c:pt idx="55">
                  <c:v>2.8518280306145543</c:v>
                </c:pt>
                <c:pt idx="56">
                  <c:v>2.6951878754889393</c:v>
                </c:pt>
                <c:pt idx="57">
                  <c:v>2.6571600057443785</c:v>
                </c:pt>
                <c:pt idx="58">
                  <c:v>2.5822915065637781</c:v>
                </c:pt>
                <c:pt idx="59">
                  <c:v>2.5813292907676786</c:v>
                </c:pt>
                <c:pt idx="60">
                  <c:v>2.5556584388476051</c:v>
                </c:pt>
                <c:pt idx="61">
                  <c:v>2.5532214281305472</c:v>
                </c:pt>
                <c:pt idx="62">
                  <c:v>2.541315794524186</c:v>
                </c:pt>
                <c:pt idx="63">
                  <c:v>2.5272684063221651</c:v>
                </c:pt>
                <c:pt idx="64">
                  <c:v>2.5070611897885073</c:v>
                </c:pt>
                <c:pt idx="65">
                  <c:v>2.5016749251269967</c:v>
                </c:pt>
                <c:pt idx="66">
                  <c:v>2.4922237811954147</c:v>
                </c:pt>
                <c:pt idx="67">
                  <c:v>2.4638014835520821</c:v>
                </c:pt>
                <c:pt idx="68">
                  <c:v>2.4406996006957238</c:v>
                </c:pt>
                <c:pt idx="69">
                  <c:v>2.4331689576477542</c:v>
                </c:pt>
                <c:pt idx="70">
                  <c:v>2.3949178850467585</c:v>
                </c:pt>
                <c:pt idx="71">
                  <c:v>2.3607669433444585</c:v>
                </c:pt>
                <c:pt idx="72">
                  <c:v>2.3592059792757158</c:v>
                </c:pt>
                <c:pt idx="73">
                  <c:v>2.35646011178296</c:v>
                </c:pt>
                <c:pt idx="74">
                  <c:v>2.3252579080932003</c:v>
                </c:pt>
                <c:pt idx="75">
                  <c:v>2.3123086392213326</c:v>
                </c:pt>
                <c:pt idx="76">
                  <c:v>2.2926198299336806</c:v>
                </c:pt>
                <c:pt idx="77">
                  <c:v>2.2763366662911433</c:v>
                </c:pt>
                <c:pt idx="78">
                  <c:v>2.2760202060403385</c:v>
                </c:pt>
                <c:pt idx="79">
                  <c:v>2.2577553731043238</c:v>
                </c:pt>
                <c:pt idx="80">
                  <c:v>2.2327280076308593</c:v>
                </c:pt>
                <c:pt idx="81">
                  <c:v>2.2116057600804298</c:v>
                </c:pt>
                <c:pt idx="82">
                  <c:v>2.1956151930631931</c:v>
                </c:pt>
                <c:pt idx="83">
                  <c:v>2.1759806109620103</c:v>
                </c:pt>
                <c:pt idx="84">
                  <c:v>2.1508908211732214</c:v>
                </c:pt>
                <c:pt idx="85">
                  <c:v>2.1508875017397662</c:v>
                </c:pt>
                <c:pt idx="86">
                  <c:v>2.1171324881772806</c:v>
                </c:pt>
                <c:pt idx="87">
                  <c:v>2.1132910182222107</c:v>
                </c:pt>
                <c:pt idx="88">
                  <c:v>2.087307044682789</c:v>
                </c:pt>
                <c:pt idx="89">
                  <c:v>2.0342997910967564</c:v>
                </c:pt>
                <c:pt idx="90">
                  <c:v>2.0241690184891881</c:v>
                </c:pt>
                <c:pt idx="91">
                  <c:v>2.0089187468558172</c:v>
                </c:pt>
                <c:pt idx="92">
                  <c:v>1.9151395531072914</c:v>
                </c:pt>
                <c:pt idx="93">
                  <c:v>1.8006738789987105</c:v>
                </c:pt>
                <c:pt idx="94">
                  <c:v>1.7796305957247052</c:v>
                </c:pt>
                <c:pt idx="95">
                  <c:v>1.6848537208054197</c:v>
                </c:pt>
                <c:pt idx="96">
                  <c:v>1.6712020949410458</c:v>
                </c:pt>
                <c:pt idx="97">
                  <c:v>1.6698212496759033</c:v>
                </c:pt>
                <c:pt idx="98">
                  <c:v>1.6306636417811862</c:v>
                </c:pt>
                <c:pt idx="99">
                  <c:v>1.5784021216466093</c:v>
                </c:pt>
                <c:pt idx="100">
                  <c:v>1.5742993073013909</c:v>
                </c:pt>
                <c:pt idx="101">
                  <c:v>1.5258669742967315</c:v>
                </c:pt>
                <c:pt idx="102">
                  <c:v>1.4877126364616697</c:v>
                </c:pt>
                <c:pt idx="103">
                  <c:v>1.4662808664144609</c:v>
                </c:pt>
                <c:pt idx="104">
                  <c:v>1.4455250602531127</c:v>
                </c:pt>
                <c:pt idx="105">
                  <c:v>1.409042570549885</c:v>
                </c:pt>
                <c:pt idx="106">
                  <c:v>1.3726368083877922</c:v>
                </c:pt>
                <c:pt idx="107">
                  <c:v>1.2930574234912262</c:v>
                </c:pt>
                <c:pt idx="108">
                  <c:v>1.2742537800050862</c:v>
                </c:pt>
                <c:pt idx="109">
                  <c:v>1.2701922619285848</c:v>
                </c:pt>
                <c:pt idx="110">
                  <c:v>1.2567259820370267</c:v>
                </c:pt>
                <c:pt idx="111">
                  <c:v>1.2526921656023955</c:v>
                </c:pt>
                <c:pt idx="112">
                  <c:v>1.176229760470223</c:v>
                </c:pt>
                <c:pt idx="113">
                  <c:v>1.1393282384163199</c:v>
                </c:pt>
                <c:pt idx="114">
                  <c:v>1.0991559563106561</c:v>
                </c:pt>
                <c:pt idx="115">
                  <c:v>1.0830511653679809</c:v>
                </c:pt>
                <c:pt idx="116">
                  <c:v>1.0379192066807637</c:v>
                </c:pt>
                <c:pt idx="117">
                  <c:v>0.99609856325909352</c:v>
                </c:pt>
                <c:pt idx="118">
                  <c:v>0.88301547245545642</c:v>
                </c:pt>
                <c:pt idx="119">
                  <c:v>0.83901544206989787</c:v>
                </c:pt>
                <c:pt idx="120">
                  <c:v>0.71649469311247849</c:v>
                </c:pt>
                <c:pt idx="121">
                  <c:v>0.70841606281413227</c:v>
                </c:pt>
                <c:pt idx="122">
                  <c:v>0.58424806563631204</c:v>
                </c:pt>
                <c:pt idx="123">
                  <c:v>0.58362691996142146</c:v>
                </c:pt>
                <c:pt idx="124">
                  <c:v>0.57193234476504085</c:v>
                </c:pt>
                <c:pt idx="125">
                  <c:v>0.56527700934602265</c:v>
                </c:pt>
                <c:pt idx="126">
                  <c:v>0.55675080365212359</c:v>
                </c:pt>
                <c:pt idx="127">
                  <c:v>0.49690587242163264</c:v>
                </c:pt>
                <c:pt idx="128">
                  <c:v>0.47555412061456259</c:v>
                </c:pt>
                <c:pt idx="129">
                  <c:v>0.46692978935653162</c:v>
                </c:pt>
                <c:pt idx="130">
                  <c:v>0.46049129267680922</c:v>
                </c:pt>
                <c:pt idx="131">
                  <c:v>0.2867695056665065</c:v>
                </c:pt>
                <c:pt idx="132">
                  <c:v>0.16146656698029282</c:v>
                </c:pt>
                <c:pt idx="133">
                  <c:v>-2.0648072182097188E-2</c:v>
                </c:pt>
                <c:pt idx="134">
                  <c:v>-0.14706087765786524</c:v>
                </c:pt>
                <c:pt idx="135">
                  <c:v>-0.15388564287545758</c:v>
                </c:pt>
                <c:pt idx="136">
                  <c:v>-0.34360707387693878</c:v>
                </c:pt>
                <c:pt idx="137">
                  <c:v>-0.35982464877750786</c:v>
                </c:pt>
                <c:pt idx="138">
                  <c:v>-0.37120524138604694</c:v>
                </c:pt>
                <c:pt idx="139">
                  <c:v>-0.46120078061029002</c:v>
                </c:pt>
                <c:pt idx="140">
                  <c:v>-0.66135508280029232</c:v>
                </c:pt>
                <c:pt idx="141">
                  <c:v>-0.70515286093202256</c:v>
                </c:pt>
                <c:pt idx="142">
                  <c:v>-0.75072262238772591</c:v>
                </c:pt>
                <c:pt idx="143">
                  <c:v>-0.87377040049366084</c:v>
                </c:pt>
                <c:pt idx="144">
                  <c:v>-1.011742227155926</c:v>
                </c:pt>
                <c:pt idx="145">
                  <c:v>-1.0948805460932221</c:v>
                </c:pt>
                <c:pt idx="146">
                  <c:v>-1.2475852086694506</c:v>
                </c:pt>
                <c:pt idx="147">
                  <c:v>-1.4721609159649667</c:v>
                </c:pt>
                <c:pt idx="148">
                  <c:v>-1.7998359549250047</c:v>
                </c:pt>
                <c:pt idx="149">
                  <c:v>-2.3837278590502251</c:v>
                </c:pt>
              </c:numCache>
            </c:numRef>
          </c:xVal>
          <c:yVal>
            <c:numRef>
              <c:f>'Ex 4.4'!$F$8:$F$157</c:f>
              <c:numCache>
                <c:formatCode>General</c:formatCode>
                <c:ptCount val="150"/>
                <c:pt idx="0">
                  <c:v>0.66509767139499953</c:v>
                </c:pt>
                <c:pt idx="1">
                  <c:v>0.64957302229678349</c:v>
                </c:pt>
                <c:pt idx="2">
                  <c:v>0.63420337728935972</c:v>
                </c:pt>
                <c:pt idx="3">
                  <c:v>0.61898211112271218</c:v>
                </c:pt>
                <c:pt idx="4">
                  <c:v>0.60390292558359793</c:v>
                </c:pt>
                <c:pt idx="5">
                  <c:v>0.58895982595082219</c:v>
                </c:pt>
                <c:pt idx="6">
                  <c:v>0.57414709947414444</c:v>
                </c:pt>
                <c:pt idx="7">
                  <c:v>0.55945929566790242</c:v>
                </c:pt>
                <c:pt idx="8">
                  <c:v>0.54489120823511805</c:v>
                </c:pt>
                <c:pt idx="9">
                  <c:v>0.5304378584592353</c:v>
                </c:pt>
                <c:pt idx="10">
                  <c:v>0.51609447991924207</c:v>
                </c:pt>
                <c:pt idx="11">
                  <c:v>0.50185650440009322</c:v>
                </c:pt>
                <c:pt idx="12">
                  <c:v>0.48771954888450414</c:v>
                </c:pt>
                <c:pt idx="13">
                  <c:v>0.47367940352453713</c:v>
                </c:pt>
                <c:pt idx="14">
                  <c:v>0.45973202050225337</c:v>
                </c:pt>
                <c:pt idx="15">
                  <c:v>0.44587350369822742</c:v>
                </c:pt>
                <c:pt idx="16">
                  <c:v>0.43210009909511987</c:v>
                </c:pt>
                <c:pt idx="17">
                  <c:v>0.41840818585089401</c:v>
                </c:pt>
                <c:pt idx="18">
                  <c:v>0.40479426798281942</c:v>
                </c:pt>
                <c:pt idx="19">
                  <c:v>0.39125496660919462</c:v>
                </c:pt>
                <c:pt idx="20">
                  <c:v>0.37778701270085813</c:v>
                </c:pt>
                <c:pt idx="21">
                  <c:v>0.36438724029913189</c:v>
                </c:pt>
                <c:pt idx="22">
                  <c:v>0.35105258016089946</c:v>
                </c:pt>
                <c:pt idx="23">
                  <c:v>0.33778005379514503</c:v>
                </c:pt>
                <c:pt idx="24">
                  <c:v>0.32456676785852062</c:v>
                </c:pt>
                <c:pt idx="25">
                  <c:v>0.31140990888038406</c:v>
                </c:pt>
                <c:pt idx="26">
                  <c:v>0.29830673829035242</c:v>
                </c:pt>
                <c:pt idx="27">
                  <c:v>0.28525458772371748</c:v>
                </c:pt>
                <c:pt idx="28">
                  <c:v>0.27225085458216447</c:v>
                </c:pt>
                <c:pt idx="29">
                  <c:v>0.2592929978290815</c:v>
                </c:pt>
                <c:pt idx="30">
                  <c:v>0.24637853400043935</c:v>
                </c:pt>
                <c:pt idx="31">
                  <c:v>0.2335050334137195</c:v>
                </c:pt>
                <c:pt idx="32">
                  <c:v>0.22067011655872479</c:v>
                </c:pt>
                <c:pt idx="33">
                  <c:v>0.20787145065533047</c:v>
                </c:pt>
                <c:pt idx="34">
                  <c:v>0.19510674636432496</c:v>
                </c:pt>
                <c:pt idx="35">
                  <c:v>0.18237375463848352</c:v>
                </c:pt>
                <c:pt idx="36">
                  <c:v>0.16967026370190358</c:v>
                </c:pt>
                <c:pt idx="37">
                  <c:v>0.15699409614643048</c:v>
                </c:pt>
                <c:pt idx="38">
                  <c:v>0.14434310613471857</c:v>
                </c:pt>
                <c:pt idx="39">
                  <c:v>0.13171517670012142</c:v>
                </c:pt>
                <c:pt idx="40">
                  <c:v>0.11910821713417175</c:v>
                </c:pt>
                <c:pt idx="41">
                  <c:v>0.10652016045293451</c:v>
                </c:pt>
                <c:pt idx="42">
                  <c:v>9.3948960933968692E-2</c:v>
                </c:pt>
                <c:pt idx="43">
                  <c:v>8.1392591716037396E-2</c:v>
                </c:pt>
                <c:pt idx="44">
                  <c:v>6.8849042454066312E-2</c:v>
                </c:pt>
                <c:pt idx="45">
                  <c:v>5.6316317022151882E-2</c:v>
                </c:pt>
                <c:pt idx="46">
                  <c:v>4.3792431257696302E-2</c:v>
                </c:pt>
                <c:pt idx="47">
                  <c:v>3.1275410739968611E-2</c:v>
                </c:pt>
                <c:pt idx="48">
                  <c:v>1.8763288596579494E-2</c:v>
                </c:pt>
                <c:pt idx="49">
                  <c:v>6.2541033315154067E-3</c:v>
                </c:pt>
                <c:pt idx="50">
                  <c:v>-6.2541033315154067E-3</c:v>
                </c:pt>
                <c:pt idx="51">
                  <c:v>-1.8763288596579355E-2</c:v>
                </c:pt>
                <c:pt idx="52">
                  <c:v>-3.1275410739968465E-2</c:v>
                </c:pt>
                <c:pt idx="53">
                  <c:v>-4.379243125769644E-2</c:v>
                </c:pt>
                <c:pt idx="54">
                  <c:v>-5.6316317022151882E-2</c:v>
                </c:pt>
                <c:pt idx="55">
                  <c:v>-6.8849042454066312E-2</c:v>
                </c:pt>
                <c:pt idx="56">
                  <c:v>-8.1392591716037396E-2</c:v>
                </c:pt>
                <c:pt idx="57">
                  <c:v>-9.3948960933968581E-2</c:v>
                </c:pt>
                <c:pt idx="58">
                  <c:v>-0.10652016045293462</c:v>
                </c:pt>
                <c:pt idx="59">
                  <c:v>-0.11910821713417175</c:v>
                </c:pt>
                <c:pt idx="60">
                  <c:v>-0.13171517670012142</c:v>
                </c:pt>
                <c:pt idx="61">
                  <c:v>-0.14434310613471857</c:v>
                </c:pt>
                <c:pt idx="62">
                  <c:v>-0.15699409614643037</c:v>
                </c:pt>
                <c:pt idx="63">
                  <c:v>-0.16967026370190372</c:v>
                </c:pt>
                <c:pt idx="64">
                  <c:v>-0.18237375463848368</c:v>
                </c:pt>
                <c:pt idx="65">
                  <c:v>-0.19510674636432496</c:v>
                </c:pt>
                <c:pt idx="66">
                  <c:v>-0.20787145065533047</c:v>
                </c:pt>
                <c:pt idx="67">
                  <c:v>-0.22067011655872468</c:v>
                </c:pt>
                <c:pt idx="68">
                  <c:v>-0.23350503341371939</c:v>
                </c:pt>
                <c:pt idx="69">
                  <c:v>-0.24637853400043941</c:v>
                </c:pt>
                <c:pt idx="70">
                  <c:v>-0.2592929978290815</c:v>
                </c:pt>
                <c:pt idx="71">
                  <c:v>-0.27225085458216447</c:v>
                </c:pt>
                <c:pt idx="72">
                  <c:v>-0.28525458772371731</c:v>
                </c:pt>
                <c:pt idx="73">
                  <c:v>-0.29830673829035226</c:v>
                </c:pt>
                <c:pt idx="74">
                  <c:v>-0.31140990888038428</c:v>
                </c:pt>
                <c:pt idx="75">
                  <c:v>-0.32456676785852062</c:v>
                </c:pt>
                <c:pt idx="76">
                  <c:v>-0.33778005379514503</c:v>
                </c:pt>
                <c:pt idx="77">
                  <c:v>-0.35105258016089946</c:v>
                </c:pt>
                <c:pt idx="78">
                  <c:v>-0.36438724029913205</c:v>
                </c:pt>
                <c:pt idx="79">
                  <c:v>-0.37778701270085818</c:v>
                </c:pt>
                <c:pt idx="80">
                  <c:v>-0.39125496660919462</c:v>
                </c:pt>
                <c:pt idx="81">
                  <c:v>-0.40479426798281953</c:v>
                </c:pt>
                <c:pt idx="82">
                  <c:v>-0.41840818585089429</c:v>
                </c:pt>
                <c:pt idx="83">
                  <c:v>-0.43210009909512009</c:v>
                </c:pt>
                <c:pt idx="84">
                  <c:v>-0.44587350369822754</c:v>
                </c:pt>
                <c:pt idx="85">
                  <c:v>-0.45973202050225354</c:v>
                </c:pt>
                <c:pt idx="86">
                  <c:v>-0.47367940352453747</c:v>
                </c:pt>
                <c:pt idx="87">
                  <c:v>-0.48771954888450458</c:v>
                </c:pt>
                <c:pt idx="88">
                  <c:v>-0.50185650440009355</c:v>
                </c:pt>
                <c:pt idx="89">
                  <c:v>-0.51609447991924218</c:v>
                </c:pt>
                <c:pt idx="90">
                  <c:v>-0.53043785845923541</c:v>
                </c:pt>
                <c:pt idx="91">
                  <c:v>-0.54489120823511805</c:v>
                </c:pt>
                <c:pt idx="92">
                  <c:v>-0.55945929566790298</c:v>
                </c:pt>
                <c:pt idx="93">
                  <c:v>-0.57414709947414488</c:v>
                </c:pt>
                <c:pt idx="94">
                  <c:v>-0.58895982595082241</c:v>
                </c:pt>
                <c:pt idx="95">
                  <c:v>-0.60390292558359804</c:v>
                </c:pt>
                <c:pt idx="96">
                  <c:v>-0.61898211112271218</c:v>
                </c:pt>
                <c:pt idx="97">
                  <c:v>-0.63420337728936016</c:v>
                </c:pt>
                <c:pt idx="98">
                  <c:v>-0.64957302229678393</c:v>
                </c:pt>
                <c:pt idx="99">
                  <c:v>-0.66509767139499976</c:v>
                </c:pt>
                <c:pt idx="100">
                  <c:v>-0.68078430267664325</c:v>
                </c:pt>
                <c:pt idx="101">
                  <c:v>-0.69664027541452611</c:v>
                </c:pt>
                <c:pt idx="102">
                  <c:v>-0.71267336124007763</c:v>
                </c:pt>
                <c:pt idx="103">
                  <c:v>-0.72889177851677778</c:v>
                </c:pt>
                <c:pt idx="104">
                  <c:v>-0.74530423031537774</c:v>
                </c:pt>
                <c:pt idx="105">
                  <c:v>-0.76191994645949512</c:v>
                </c:pt>
                <c:pt idx="106">
                  <c:v>-0.77874873018302038</c:v>
                </c:pt>
                <c:pt idx="107">
                  <c:v>-0.79580101002689541</c:v>
                </c:pt>
                <c:pt idx="108">
                  <c:v>-0.81308789770500423</c:v>
                </c:pt>
                <c:pt idx="109">
                  <c:v>-0.83062125279067045</c:v>
                </c:pt>
                <c:pt idx="110">
                  <c:v>-0.8484137552208213</c:v>
                </c:pt>
                <c:pt idx="111">
                  <c:v>-0.86647898678975677</c:v>
                </c:pt>
                <c:pt idx="112">
                  <c:v>-0.88483152301530998</c:v>
                </c:pt>
                <c:pt idx="113">
                  <c:v>-0.90348703701582589</c:v>
                </c:pt>
                <c:pt idx="114">
                  <c:v>-0.92246241734752521</c:v>
                </c:pt>
                <c:pt idx="115">
                  <c:v>-0.94177590213267803</c:v>
                </c:pt>
                <c:pt idx="116">
                  <c:v>-0.96144723227760642</c:v>
                </c:pt>
                <c:pt idx="117">
                  <c:v>-0.98149782715935407</c:v>
                </c:pt>
                <c:pt idx="118">
                  <c:v>-1.0019509868815037</c:v>
                </c:pt>
                <c:pt idx="119">
                  <c:v>-1.0228321261036526</c:v>
                </c:pt>
                <c:pt idx="120">
                  <c:v>-1.0441690455889392</c:v>
                </c:pt>
                <c:pt idx="121">
                  <c:v>-1.0659922490614977</c:v>
                </c:pt>
                <c:pt idx="122">
                  <c:v>-1.0883353148179222</c:v>
                </c:pt>
                <c:pt idx="123">
                  <c:v>-1.1112353339257341</c:v>
                </c:pt>
                <c:pt idx="124">
                  <c:v>-1.1347334299493967</c:v>
                </c:pt>
                <c:pt idx="125">
                  <c:v>-1.1588753792244371</c:v>
                </c:pt>
                <c:pt idx="126">
                  <c:v>-1.1837123561092822</c:v>
                </c:pt>
                <c:pt idx="127">
                  <c:v>-1.2093018348920097</c:v>
                </c:pt>
                <c:pt idx="128">
                  <c:v>-1.2357086898512508</c:v>
                </c:pt>
                <c:pt idx="129">
                  <c:v>-1.263006548446578</c:v>
                </c:pt>
                <c:pt idx="130">
                  <c:v>-1.2912794713519373</c:v>
                </c:pt>
                <c:pt idx="131">
                  <c:v>-1.3206240594830998</c:v>
                </c:pt>
                <c:pt idx="132">
                  <c:v>-1.3511521260686532</c:v>
                </c:pt>
                <c:pt idx="133">
                  <c:v>-1.3829941271006392</c:v>
                </c:pt>
                <c:pt idx="134">
                  <c:v>-1.4163036257244224</c:v>
                </c:pt>
                <c:pt idx="135">
                  <c:v>-1.4512631910577392</c:v>
                </c:pt>
                <c:pt idx="136">
                  <c:v>-1.4880923263362802</c:v>
                </c:pt>
                <c:pt idx="137">
                  <c:v>-1.5270583320354105</c:v>
                </c:pt>
                <c:pt idx="138">
                  <c:v>-1.5684915216655271</c:v>
                </c:pt>
                <c:pt idx="139">
                  <c:v>-1.6128070814723279</c:v>
                </c:pt>
                <c:pt idx="140">
                  <c:v>-1.6605374163770485</c:v>
                </c:pt>
                <c:pt idx="141">
                  <c:v>-1.712381710620517</c:v>
                </c:pt>
                <c:pt idx="142">
                  <c:v>-1.7692851078409655</c:v>
                </c:pt>
                <c:pt idx="143">
                  <c:v>-1.8325718510313058</c:v>
                </c:pt>
                <c:pt idx="144">
                  <c:v>-1.9041839786906032</c:v>
                </c:pt>
                <c:pt idx="145">
                  <c:v>-1.9871462915396887</c:v>
                </c:pt>
                <c:pt idx="146">
                  <c:v>-2.0865796576126225</c:v>
                </c:pt>
                <c:pt idx="147">
                  <c:v>-2.21229761517945</c:v>
                </c:pt>
                <c:pt idx="148">
                  <c:v>-2.3874422545356238</c:v>
                </c:pt>
                <c:pt idx="149">
                  <c:v>-2.6975095569769199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595072"/>
        <c:axId val="298596992"/>
      </c:scatterChart>
      <c:valAx>
        <c:axId val="29859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8596992"/>
        <c:crosses val="autoZero"/>
        <c:crossBetween val="midCat"/>
      </c:valAx>
      <c:valAx>
        <c:axId val="298596992"/>
        <c:scaling>
          <c:orientation val="minMax"/>
          <c:max val="3"/>
          <c:min val="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Probit</a:t>
                </a:r>
              </a:p>
            </c:rich>
          </c:tx>
          <c:layout>
            <c:manualLayout>
              <c:xMode val="edge"/>
              <c:yMode val="edge"/>
              <c:x val="7.9840319361277438E-3"/>
              <c:y val="0.405308503103781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9859507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Probit Plot</a:t>
            </a:r>
          </a:p>
        </c:rich>
      </c:tx>
      <c:layout>
        <c:manualLayout>
          <c:xMode val="edge"/>
          <c:yMode val="edge"/>
          <c:x val="0.39003001870275367"/>
          <c:y val="2.11640211640211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419161676646709E-2"/>
          <c:y val="0.13976169645460984"/>
          <c:w val="0.84138714696590733"/>
          <c:h val="0.692072240969878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'Ex 4.4'!$B$8:$B$157</c:f>
              <c:numCache>
                <c:formatCode>General</c:formatCode>
                <c:ptCount val="150"/>
                <c:pt idx="0">
                  <c:v>4.5105816937097236</c:v>
                </c:pt>
                <c:pt idx="1">
                  <c:v>4.4733017415917944</c:v>
                </c:pt>
                <c:pt idx="2">
                  <c:v>4.4693887548417575</c:v>
                </c:pt>
                <c:pt idx="3">
                  <c:v>4.4380339288398254</c:v>
                </c:pt>
                <c:pt idx="4">
                  <c:v>4.4298399889947966</c:v>
                </c:pt>
                <c:pt idx="5">
                  <c:v>4.4157009456958658</c:v>
                </c:pt>
                <c:pt idx="6">
                  <c:v>4.4051552077126592</c:v>
                </c:pt>
                <c:pt idx="7">
                  <c:v>4.3927835470018177</c:v>
                </c:pt>
                <c:pt idx="8">
                  <c:v>4.389760286091116</c:v>
                </c:pt>
                <c:pt idx="9">
                  <c:v>4.3520615659608817</c:v>
                </c:pt>
                <c:pt idx="10">
                  <c:v>4.3302621450913588</c:v>
                </c:pt>
                <c:pt idx="11">
                  <c:v>4.3103047849274745</c:v>
                </c:pt>
                <c:pt idx="12">
                  <c:v>4.2985446863899357</c:v>
                </c:pt>
                <c:pt idx="13">
                  <c:v>4.2738714671337092</c:v>
                </c:pt>
                <c:pt idx="14">
                  <c:v>4.2360110594757696</c:v>
                </c:pt>
                <c:pt idx="15">
                  <c:v>4.2199886468724745</c:v>
                </c:pt>
                <c:pt idx="16">
                  <c:v>4.169917540383496</c:v>
                </c:pt>
                <c:pt idx="17">
                  <c:v>4.165580808899719</c:v>
                </c:pt>
                <c:pt idx="18">
                  <c:v>4.1451306216101269</c:v>
                </c:pt>
                <c:pt idx="19">
                  <c:v>4.1386546891698304</c:v>
                </c:pt>
                <c:pt idx="20">
                  <c:v>4.0181604331477976</c:v>
                </c:pt>
                <c:pt idx="21">
                  <c:v>3.9944401421038669</c:v>
                </c:pt>
                <c:pt idx="22">
                  <c:v>3.9441288293111194</c:v>
                </c:pt>
                <c:pt idx="23">
                  <c:v>3.9356716611333944</c:v>
                </c:pt>
                <c:pt idx="24">
                  <c:v>3.9333938132891459</c:v>
                </c:pt>
                <c:pt idx="25">
                  <c:v>3.863768191649954</c:v>
                </c:pt>
                <c:pt idx="26">
                  <c:v>3.7757341126813646</c:v>
                </c:pt>
                <c:pt idx="27">
                  <c:v>3.7580519943601751</c:v>
                </c:pt>
                <c:pt idx="28">
                  <c:v>3.7088794474267814</c:v>
                </c:pt>
                <c:pt idx="29">
                  <c:v>3.6911884291419499</c:v>
                </c:pt>
                <c:pt idx="30">
                  <c:v>3.6642037840312129</c:v>
                </c:pt>
                <c:pt idx="31">
                  <c:v>3.6546315023883951</c:v>
                </c:pt>
                <c:pt idx="32">
                  <c:v>3.5946452840347787</c:v>
                </c:pt>
                <c:pt idx="33">
                  <c:v>3.5935086859452317</c:v>
                </c:pt>
                <c:pt idx="34">
                  <c:v>3.5913252318110622</c:v>
                </c:pt>
                <c:pt idx="35">
                  <c:v>3.5807862912704405</c:v>
                </c:pt>
                <c:pt idx="36">
                  <c:v>3.553620951846626</c:v>
                </c:pt>
                <c:pt idx="37">
                  <c:v>3.5460721031495419</c:v>
                </c:pt>
                <c:pt idx="38">
                  <c:v>3.5395570305947888</c:v>
                </c:pt>
                <c:pt idx="39">
                  <c:v>3.462321238767192</c:v>
                </c:pt>
                <c:pt idx="40">
                  <c:v>3.3596295826415723</c:v>
                </c:pt>
                <c:pt idx="41">
                  <c:v>3.341649275063137</c:v>
                </c:pt>
                <c:pt idx="42">
                  <c:v>3.3160073949156876</c:v>
                </c:pt>
                <c:pt idx="43">
                  <c:v>3.2790005170098002</c:v>
                </c:pt>
                <c:pt idx="44">
                  <c:v>3.2785880231490458</c:v>
                </c:pt>
                <c:pt idx="45">
                  <c:v>3.2441254621836255</c:v>
                </c:pt>
                <c:pt idx="46">
                  <c:v>3.2404971861486711</c:v>
                </c:pt>
                <c:pt idx="47">
                  <c:v>3.1630642202273465</c:v>
                </c:pt>
                <c:pt idx="48">
                  <c:v>3.1391007797458181</c:v>
                </c:pt>
                <c:pt idx="49">
                  <c:v>3.0332328260049053</c:v>
                </c:pt>
                <c:pt idx="50">
                  <c:v>3.0160798922812293</c:v>
                </c:pt>
                <c:pt idx="51">
                  <c:v>2.9798841299689562</c:v>
                </c:pt>
                <c:pt idx="52">
                  <c:v>2.9700756848112451</c:v>
                </c:pt>
                <c:pt idx="53">
                  <c:v>2.92116049671744</c:v>
                </c:pt>
                <c:pt idx="54">
                  <c:v>2.9004865230453065</c:v>
                </c:pt>
                <c:pt idx="55">
                  <c:v>2.8518280306145543</c:v>
                </c:pt>
                <c:pt idx="56">
                  <c:v>2.6951878754889393</c:v>
                </c:pt>
                <c:pt idx="57">
                  <c:v>2.6571600057443785</c:v>
                </c:pt>
                <c:pt idx="58">
                  <c:v>2.5822915065637781</c:v>
                </c:pt>
                <c:pt idx="59">
                  <c:v>2.5813292907676786</c:v>
                </c:pt>
                <c:pt idx="60">
                  <c:v>2.5556584388476051</c:v>
                </c:pt>
                <c:pt idx="61">
                  <c:v>2.5532214281305472</c:v>
                </c:pt>
                <c:pt idx="62">
                  <c:v>2.541315794524186</c:v>
                </c:pt>
                <c:pt idx="63">
                  <c:v>2.5272684063221651</c:v>
                </c:pt>
                <c:pt idx="64">
                  <c:v>2.5070611897885073</c:v>
                </c:pt>
                <c:pt idx="65">
                  <c:v>2.5016749251269967</c:v>
                </c:pt>
                <c:pt idx="66">
                  <c:v>2.4922237811954147</c:v>
                </c:pt>
                <c:pt idx="67">
                  <c:v>2.4638014835520821</c:v>
                </c:pt>
                <c:pt idx="68">
                  <c:v>2.4406996006957238</c:v>
                </c:pt>
                <c:pt idx="69">
                  <c:v>2.4331689576477542</c:v>
                </c:pt>
                <c:pt idx="70">
                  <c:v>2.3949178850467585</c:v>
                </c:pt>
                <c:pt idx="71">
                  <c:v>2.3607669433444585</c:v>
                </c:pt>
                <c:pt idx="72">
                  <c:v>2.3592059792757158</c:v>
                </c:pt>
                <c:pt idx="73">
                  <c:v>2.35646011178296</c:v>
                </c:pt>
                <c:pt idx="74">
                  <c:v>2.3252579080932003</c:v>
                </c:pt>
                <c:pt idx="75">
                  <c:v>2.3123086392213326</c:v>
                </c:pt>
                <c:pt idx="76">
                  <c:v>2.2926198299336806</c:v>
                </c:pt>
                <c:pt idx="77">
                  <c:v>2.2763366662911433</c:v>
                </c:pt>
                <c:pt idx="78">
                  <c:v>2.2760202060403385</c:v>
                </c:pt>
                <c:pt idx="79">
                  <c:v>2.2577553731043238</c:v>
                </c:pt>
                <c:pt idx="80">
                  <c:v>2.2327280076308593</c:v>
                </c:pt>
                <c:pt idx="81">
                  <c:v>2.2116057600804298</c:v>
                </c:pt>
                <c:pt idx="82">
                  <c:v>2.1956151930631931</c:v>
                </c:pt>
                <c:pt idx="83">
                  <c:v>2.1759806109620103</c:v>
                </c:pt>
                <c:pt idx="84">
                  <c:v>2.1508908211732214</c:v>
                </c:pt>
                <c:pt idx="85">
                  <c:v>2.1508875017397662</c:v>
                </c:pt>
                <c:pt idx="86">
                  <c:v>2.1171324881772806</c:v>
                </c:pt>
                <c:pt idx="87">
                  <c:v>2.1132910182222107</c:v>
                </c:pt>
                <c:pt idx="88">
                  <c:v>2.087307044682789</c:v>
                </c:pt>
                <c:pt idx="89">
                  <c:v>2.0342997910967564</c:v>
                </c:pt>
                <c:pt idx="90">
                  <c:v>2.0241690184891881</c:v>
                </c:pt>
                <c:pt idx="91">
                  <c:v>2.0089187468558172</c:v>
                </c:pt>
                <c:pt idx="92">
                  <c:v>1.9151395531072914</c:v>
                </c:pt>
                <c:pt idx="93">
                  <c:v>1.8006738789987105</c:v>
                </c:pt>
                <c:pt idx="94">
                  <c:v>1.7796305957247052</c:v>
                </c:pt>
                <c:pt idx="95">
                  <c:v>1.6848537208054197</c:v>
                </c:pt>
                <c:pt idx="96">
                  <c:v>1.6712020949410458</c:v>
                </c:pt>
                <c:pt idx="97">
                  <c:v>1.6698212496759033</c:v>
                </c:pt>
                <c:pt idx="98">
                  <c:v>1.6306636417811862</c:v>
                </c:pt>
                <c:pt idx="99">
                  <c:v>1.5784021216466093</c:v>
                </c:pt>
                <c:pt idx="100">
                  <c:v>1.5742993073013909</c:v>
                </c:pt>
                <c:pt idx="101">
                  <c:v>1.5258669742967315</c:v>
                </c:pt>
                <c:pt idx="102">
                  <c:v>1.4877126364616697</c:v>
                </c:pt>
                <c:pt idx="103">
                  <c:v>1.4662808664144609</c:v>
                </c:pt>
                <c:pt idx="104">
                  <c:v>1.4455250602531127</c:v>
                </c:pt>
                <c:pt idx="105">
                  <c:v>1.409042570549885</c:v>
                </c:pt>
                <c:pt idx="106">
                  <c:v>1.3726368083877922</c:v>
                </c:pt>
                <c:pt idx="107">
                  <c:v>1.2930574234912262</c:v>
                </c:pt>
                <c:pt idx="108">
                  <c:v>1.2742537800050862</c:v>
                </c:pt>
                <c:pt idx="109">
                  <c:v>1.2701922619285848</c:v>
                </c:pt>
                <c:pt idx="110">
                  <c:v>1.2567259820370267</c:v>
                </c:pt>
                <c:pt idx="111">
                  <c:v>1.2526921656023955</c:v>
                </c:pt>
                <c:pt idx="112">
                  <c:v>1.176229760470223</c:v>
                </c:pt>
                <c:pt idx="113">
                  <c:v>1.1393282384163199</c:v>
                </c:pt>
                <c:pt idx="114">
                  <c:v>1.0991559563106561</c:v>
                </c:pt>
                <c:pt idx="115">
                  <c:v>1.0830511653679809</c:v>
                </c:pt>
                <c:pt idx="116">
                  <c:v>1.0379192066807637</c:v>
                </c:pt>
                <c:pt idx="117">
                  <c:v>0.99609856325909352</c:v>
                </c:pt>
                <c:pt idx="118">
                  <c:v>0.88301547245545642</c:v>
                </c:pt>
                <c:pt idx="119">
                  <c:v>0.83901544206989787</c:v>
                </c:pt>
                <c:pt idx="120">
                  <c:v>0.71649469311247849</c:v>
                </c:pt>
                <c:pt idx="121">
                  <c:v>0.70841606281413227</c:v>
                </c:pt>
                <c:pt idx="122">
                  <c:v>0.58424806563631204</c:v>
                </c:pt>
                <c:pt idx="123">
                  <c:v>0.58362691996142146</c:v>
                </c:pt>
                <c:pt idx="124">
                  <c:v>0.57193234476504085</c:v>
                </c:pt>
                <c:pt idx="125">
                  <c:v>0.56527700934602265</c:v>
                </c:pt>
                <c:pt idx="126">
                  <c:v>0.55675080365212359</c:v>
                </c:pt>
                <c:pt idx="127">
                  <c:v>0.49690587242163264</c:v>
                </c:pt>
                <c:pt idx="128">
                  <c:v>0.47555412061456259</c:v>
                </c:pt>
                <c:pt idx="129">
                  <c:v>0.46692978935653162</c:v>
                </c:pt>
                <c:pt idx="130">
                  <c:v>0.46049129267680922</c:v>
                </c:pt>
                <c:pt idx="131">
                  <c:v>0.2867695056665065</c:v>
                </c:pt>
                <c:pt idx="132">
                  <c:v>0.16146656698029282</c:v>
                </c:pt>
                <c:pt idx="133">
                  <c:v>-2.0648072182097188E-2</c:v>
                </c:pt>
                <c:pt idx="134">
                  <c:v>-0.14706087765786524</c:v>
                </c:pt>
                <c:pt idx="135">
                  <c:v>-0.15388564287545758</c:v>
                </c:pt>
                <c:pt idx="136">
                  <c:v>-0.34360707387693878</c:v>
                </c:pt>
                <c:pt idx="137">
                  <c:v>-0.35982464877750786</c:v>
                </c:pt>
                <c:pt idx="138">
                  <c:v>-0.37120524138604694</c:v>
                </c:pt>
                <c:pt idx="139">
                  <c:v>-0.46120078061029002</c:v>
                </c:pt>
                <c:pt idx="140">
                  <c:v>-0.66135508280029232</c:v>
                </c:pt>
                <c:pt idx="141">
                  <c:v>-0.70515286093202256</c:v>
                </c:pt>
                <c:pt idx="142">
                  <c:v>-0.75072262238772591</c:v>
                </c:pt>
                <c:pt idx="143">
                  <c:v>-0.87377040049366084</c:v>
                </c:pt>
                <c:pt idx="144">
                  <c:v>-1.011742227155926</c:v>
                </c:pt>
                <c:pt idx="145">
                  <c:v>-1.0948805460932221</c:v>
                </c:pt>
                <c:pt idx="146">
                  <c:v>-1.2475852086694506</c:v>
                </c:pt>
                <c:pt idx="147">
                  <c:v>-1.4721609159649667</c:v>
                </c:pt>
                <c:pt idx="148">
                  <c:v>-1.7998359549250047</c:v>
                </c:pt>
                <c:pt idx="149">
                  <c:v>-2.3837278590502251</c:v>
                </c:pt>
              </c:numCache>
            </c:numRef>
          </c:xVal>
          <c:yVal>
            <c:numRef>
              <c:f>'Ex 4.4'!$D$8:$D$157</c:f>
              <c:numCache>
                <c:formatCode>General</c:formatCode>
                <c:ptCount val="150"/>
                <c:pt idx="0">
                  <c:v>2.6005107358181592</c:v>
                </c:pt>
                <c:pt idx="1">
                  <c:v>2.2800220122984238</c:v>
                </c:pt>
                <c:pt idx="2">
                  <c:v>2.098010075728026</c:v>
                </c:pt>
                <c:pt idx="3">
                  <c:v>1.9668359404776035</c:v>
                </c:pt>
                <c:pt idx="4">
                  <c:v>1.86273186742165</c:v>
                </c:pt>
                <c:pt idx="5">
                  <c:v>1.7756060487196852</c:v>
                </c:pt>
                <c:pt idx="6">
                  <c:v>1.7001870641989876</c:v>
                </c:pt>
                <c:pt idx="7">
                  <c:v>1.6333585133491366</c:v>
                </c:pt>
                <c:pt idx="8">
                  <c:v>1.5731180362345845</c:v>
                </c:pt>
                <c:pt idx="9">
                  <c:v>1.518099323478814</c:v>
                </c:pt>
                <c:pt idx="10">
                  <c:v>1.4673265888223146</c:v>
                </c:pt>
                <c:pt idx="11">
                  <c:v>1.4200775462782838</c:v>
                </c:pt>
                <c:pt idx="12">
                  <c:v>1.375801881735184</c:v>
                </c:pt>
                <c:pt idx="13">
                  <c:v>1.3340701999820297</c:v>
                </c:pt>
                <c:pt idx="14">
                  <c:v>1.2945406912167101</c:v>
                </c:pt>
                <c:pt idx="15">
                  <c:v>1.2569365953862195</c:v>
                </c:pt>
                <c:pt idx="16">
                  <c:v>1.2210305102784003</c:v>
                </c:pt>
                <c:pt idx="17">
                  <c:v>1.1866331847050593</c:v>
                </c:pt>
                <c:pt idx="18">
                  <c:v>1.1535853368957101</c:v>
                </c:pt>
                <c:pt idx="19">
                  <c:v>1.1217515652266787</c:v>
                </c:pt>
                <c:pt idx="20">
                  <c:v>1.0910157383308985</c:v>
                </c:pt>
                <c:pt idx="21">
                  <c:v>1.0612774518311936</c:v>
                </c:pt>
                <c:pt idx="22">
                  <c:v>1.0324492676239538</c:v>
                </c:pt>
                <c:pt idx="23">
                  <c:v>1.0044545363550046</c:v>
                </c:pt>
                <c:pt idx="24">
                  <c:v>0.97722566070449535</c:v>
                </c:pt>
                <c:pt idx="25">
                  <c:v>0.95070269616269287</c:v>
                </c:pt>
                <c:pt idx="26">
                  <c:v>0.92483221323514175</c:v>
                </c:pt>
                <c:pt idx="27">
                  <c:v>0.89956636433895598</c:v>
                </c:pt>
                <c:pt idx="28">
                  <c:v>0.87486211255132484</c:v>
                </c:pt>
                <c:pt idx="29">
                  <c:v>0.85068058950399972</c:v>
                </c:pt>
                <c:pt idx="30">
                  <c:v>0.82698655719548408</c:v>
                </c:pt>
                <c:pt idx="31">
                  <c:v>0.80374795407500377</c:v>
                </c:pt>
                <c:pt idx="32">
                  <c:v>0.78093550996327554</c:v>
                </c:pt>
                <c:pt idx="33">
                  <c:v>0.75852241758343752</c:v>
                </c:pt>
                <c:pt idx="34">
                  <c:v>0.73648405094193237</c:v>
                </c:pt>
                <c:pt idx="35">
                  <c:v>0.71479772271184716</c:v>
                </c:pt>
                <c:pt idx="36">
                  <c:v>0.69344247426622707</c:v>
                </c:pt>
                <c:pt idx="37">
                  <c:v>0.67239889318635737</c:v>
                </c:pt>
                <c:pt idx="38">
                  <c:v>0.65164895400387912</c:v>
                </c:pt>
                <c:pt idx="39">
                  <c:v>0.63117587868129144</c:v>
                </c:pt>
                <c:pt idx="40">
                  <c:v>0.61096401393451216</c:v>
                </c:pt>
                <c:pt idx="41">
                  <c:v>0.59099872298542266</c:v>
                </c:pt>
                <c:pt idx="42">
                  <c:v>0.57126628972593729</c:v>
                </c:pt>
                <c:pt idx="43">
                  <c:v>0.55175383359677166</c:v>
                </c:pt>
                <c:pt idx="44">
                  <c:v>0.53244923374825626</c:v>
                </c:pt>
                <c:pt idx="45">
                  <c:v>0.5133410612685253</c:v>
                </c:pt>
                <c:pt idx="46">
                  <c:v>0.49441851844513979</c:v>
                </c:pt>
                <c:pt idx="47">
                  <c:v>0.47567138417667387</c:v>
                </c:pt>
                <c:pt idx="48">
                  <c:v>0.4570899647765887</c:v>
                </c:pt>
                <c:pt idx="49">
                  <c:v>0.43866504951730972</c:v>
                </c:pt>
                <c:pt idx="50">
                  <c:v>0.42038787035137337</c:v>
                </c:pt>
                <c:pt idx="51">
                  <c:v>0.40225006532172536</c:v>
                </c:pt>
                <c:pt idx="52">
                  <c:v>0.38424364523703519</c:v>
                </c:pt>
                <c:pt idx="53">
                  <c:v>0.36636096324220568</c:v>
                </c:pt>
                <c:pt idx="54">
                  <c:v>0.3485946869605821</c:v>
                </c:pt>
                <c:pt idx="55">
                  <c:v>0.33093777292405102</c:v>
                </c:pt>
                <c:pt idx="56">
                  <c:v>0.31338344304125598</c:v>
                </c:pt>
                <c:pt idx="57">
                  <c:v>0.29592516288346499</c:v>
                </c:pt>
                <c:pt idx="58">
                  <c:v>0.27855662159287398</c:v>
                </c:pt>
                <c:pt idx="59">
                  <c:v>0.26127171323997056</c:v>
                </c:pt>
                <c:pt idx="60">
                  <c:v>0.24406451947547231</c:v>
                </c:pt>
                <c:pt idx="61">
                  <c:v>0.22692929333873882</c:v>
                </c:pt>
                <c:pt idx="62">
                  <c:v>0.2098604440987725</c:v>
                </c:pt>
                <c:pt idx="63">
                  <c:v>0.19285252301627676</c:v>
                </c:pt>
                <c:pt idx="64">
                  <c:v>0.1759002099259766</c:v>
                </c:pt>
                <c:pt idx="65">
                  <c:v>0.15899830054772235</c:v>
                </c:pt>
                <c:pt idx="66">
                  <c:v>0.14214169444300165</c:v>
                </c:pt>
                <c:pt idx="67">
                  <c:v>0.12532538354049272</c:v>
                </c:pt>
                <c:pt idx="68">
                  <c:v>0.10854444116035397</c:v>
                </c:pt>
                <c:pt idx="69">
                  <c:v>9.1794011472155768E-2</c:v>
                </c:pt>
                <c:pt idx="70">
                  <c:v>7.5069299325823652E-2</c:v>
                </c:pt>
                <c:pt idx="71">
                  <c:v>5.8365560398727159E-2</c:v>
                </c:pt>
                <c:pt idx="72">
                  <c:v>4.1678091605216329E-2</c:v>
                </c:pt>
                <c:pt idx="73">
                  <c:v>2.5002221717492175E-2</c:v>
                </c:pt>
                <c:pt idx="74">
                  <c:v>8.3333021487657453E-3</c:v>
                </c:pt>
                <c:pt idx="75">
                  <c:v>-8.3333021487658841E-3</c:v>
                </c:pt>
                <c:pt idx="76">
                  <c:v>-2.5002221717492314E-2</c:v>
                </c:pt>
                <c:pt idx="77">
                  <c:v>-4.1678091605216329E-2</c:v>
                </c:pt>
                <c:pt idx="78">
                  <c:v>-5.8365560398727159E-2</c:v>
                </c:pt>
                <c:pt idx="79">
                  <c:v>-7.5069299325823652E-2</c:v>
                </c:pt>
                <c:pt idx="80">
                  <c:v>-9.1794011472155629E-2</c:v>
                </c:pt>
                <c:pt idx="81">
                  <c:v>-0.10854444116035383</c:v>
                </c:pt>
                <c:pt idx="82">
                  <c:v>-0.12532538354049289</c:v>
                </c:pt>
                <c:pt idx="83">
                  <c:v>-0.14214169444300165</c:v>
                </c:pt>
                <c:pt idx="84">
                  <c:v>-0.15899830054772235</c:v>
                </c:pt>
                <c:pt idx="85">
                  <c:v>-0.1759002099259766</c:v>
                </c:pt>
                <c:pt idx="86">
                  <c:v>-0.19285252301627676</c:v>
                </c:pt>
                <c:pt idx="87">
                  <c:v>-0.20986044409877233</c:v>
                </c:pt>
                <c:pt idx="88">
                  <c:v>-0.22692929333873901</c:v>
                </c:pt>
                <c:pt idx="89">
                  <c:v>-0.24406451947547245</c:v>
                </c:pt>
                <c:pt idx="90">
                  <c:v>-0.26127171323997056</c:v>
                </c:pt>
                <c:pt idx="91">
                  <c:v>-0.27855662159287398</c:v>
                </c:pt>
                <c:pt idx="92">
                  <c:v>-0.29592516288346499</c:v>
                </c:pt>
                <c:pt idx="93">
                  <c:v>-0.31338344304125587</c:v>
                </c:pt>
                <c:pt idx="94">
                  <c:v>-0.33093777292405085</c:v>
                </c:pt>
                <c:pt idx="95">
                  <c:v>-0.34859468696058221</c:v>
                </c:pt>
                <c:pt idx="96">
                  <c:v>-0.36636096324220568</c:v>
                </c:pt>
                <c:pt idx="97">
                  <c:v>-0.38424364523703519</c:v>
                </c:pt>
                <c:pt idx="98">
                  <c:v>-0.40225006532172536</c:v>
                </c:pt>
                <c:pt idx="99">
                  <c:v>-0.42038787035137337</c:v>
                </c:pt>
                <c:pt idx="100">
                  <c:v>-0.43866504951730956</c:v>
                </c:pt>
                <c:pt idx="101">
                  <c:v>-0.45708996477658875</c:v>
                </c:pt>
                <c:pt idx="102">
                  <c:v>-0.47567138417667404</c:v>
                </c:pt>
                <c:pt idx="103">
                  <c:v>-0.49441851844513979</c:v>
                </c:pt>
                <c:pt idx="104">
                  <c:v>-0.5133410612685253</c:v>
                </c:pt>
                <c:pt idx="105">
                  <c:v>-0.53244923374825626</c:v>
                </c:pt>
                <c:pt idx="106">
                  <c:v>-0.55175383359677133</c:v>
                </c:pt>
                <c:pt idx="107">
                  <c:v>-0.57126628972593729</c:v>
                </c:pt>
                <c:pt idx="108">
                  <c:v>-0.590998722985423</c:v>
                </c:pt>
                <c:pt idx="109">
                  <c:v>-0.61096401393451238</c:v>
                </c:pt>
                <c:pt idx="110">
                  <c:v>-0.63117587868129144</c:v>
                </c:pt>
                <c:pt idx="111">
                  <c:v>-0.65164895400387912</c:v>
                </c:pt>
                <c:pt idx="112">
                  <c:v>-0.67239889318635737</c:v>
                </c:pt>
                <c:pt idx="113">
                  <c:v>-0.69344247426622707</c:v>
                </c:pt>
                <c:pt idx="114">
                  <c:v>-0.71479772271184616</c:v>
                </c:pt>
                <c:pt idx="115">
                  <c:v>-0.73648405094193248</c:v>
                </c:pt>
                <c:pt idx="116">
                  <c:v>-0.75852241758343752</c:v>
                </c:pt>
                <c:pt idx="117">
                  <c:v>-0.78093550996327554</c:v>
                </c:pt>
                <c:pt idx="118">
                  <c:v>-0.80374795407500377</c:v>
                </c:pt>
                <c:pt idx="119">
                  <c:v>-0.82698655719548408</c:v>
                </c:pt>
                <c:pt idx="120">
                  <c:v>-0.85068058950399972</c:v>
                </c:pt>
                <c:pt idx="121">
                  <c:v>-0.87486211255132706</c:v>
                </c:pt>
                <c:pt idx="122">
                  <c:v>-0.89956636433895476</c:v>
                </c:pt>
                <c:pt idx="123">
                  <c:v>-0.92483221323514253</c:v>
                </c:pt>
                <c:pt idx="124">
                  <c:v>-0.95070269616269287</c:v>
                </c:pt>
                <c:pt idx="125">
                  <c:v>-0.97722566070449535</c:v>
                </c:pt>
                <c:pt idx="126">
                  <c:v>-1.0044545363550046</c:v>
                </c:pt>
                <c:pt idx="127">
                  <c:v>-1.0324492676239538</c:v>
                </c:pt>
                <c:pt idx="128">
                  <c:v>-1.0612774518311938</c:v>
                </c:pt>
                <c:pt idx="129">
                  <c:v>-1.0910157383308992</c:v>
                </c:pt>
                <c:pt idx="130">
                  <c:v>-1.1217515652266796</c:v>
                </c:pt>
                <c:pt idx="131">
                  <c:v>-1.1535853368957103</c:v>
                </c:pt>
                <c:pt idx="132">
                  <c:v>-1.18663318470506</c:v>
                </c:pt>
                <c:pt idx="133">
                  <c:v>-1.2210305102784</c:v>
                </c:pt>
                <c:pt idx="134">
                  <c:v>-1.2569365953862193</c:v>
                </c:pt>
                <c:pt idx="135">
                  <c:v>-1.2945406912167106</c:v>
                </c:pt>
                <c:pt idx="136">
                  <c:v>-1.3340701999820312</c:v>
                </c:pt>
                <c:pt idx="137">
                  <c:v>-1.3758018817351854</c:v>
                </c:pt>
                <c:pt idx="138">
                  <c:v>-1.4200775462782851</c:v>
                </c:pt>
                <c:pt idx="139">
                  <c:v>-1.467326588822315</c:v>
                </c:pt>
                <c:pt idx="140">
                  <c:v>-1.518099323478814</c:v>
                </c:pt>
                <c:pt idx="141">
                  <c:v>-1.5731180362345851</c:v>
                </c:pt>
                <c:pt idx="142">
                  <c:v>-1.6333585133491384</c:v>
                </c:pt>
                <c:pt idx="143">
                  <c:v>-1.7001870641989889</c:v>
                </c:pt>
                <c:pt idx="144">
                  <c:v>-1.7756060487196867</c:v>
                </c:pt>
                <c:pt idx="145">
                  <c:v>-1.8627318674216511</c:v>
                </c:pt>
                <c:pt idx="146">
                  <c:v>-1.9668359404776052</c:v>
                </c:pt>
                <c:pt idx="147">
                  <c:v>-2.0980100757280287</c:v>
                </c:pt>
                <c:pt idx="148">
                  <c:v>-2.2800220122984269</c:v>
                </c:pt>
                <c:pt idx="149">
                  <c:v>-2.6005107358181703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629760"/>
        <c:axId val="298631936"/>
      </c:scatterChart>
      <c:valAx>
        <c:axId val="29862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value</a:t>
                </a:r>
              </a:p>
            </c:rich>
          </c:tx>
          <c:layout>
            <c:manualLayout>
              <c:xMode val="edge"/>
              <c:yMode val="edge"/>
              <c:x val="0.429106825718643"/>
              <c:y val="0.86357996917052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98631936"/>
        <c:crosses val="autoZero"/>
        <c:crossBetween val="midCat"/>
      </c:valAx>
      <c:valAx>
        <c:axId val="298631936"/>
        <c:scaling>
          <c:orientation val="minMax"/>
          <c:max val="3"/>
          <c:min val="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Probit</a:t>
                </a:r>
              </a:p>
            </c:rich>
          </c:tx>
          <c:layout>
            <c:manualLayout>
              <c:xMode val="edge"/>
              <c:yMode val="edge"/>
              <c:x val="7.9840319361277438E-3"/>
              <c:y val="0.405308503103781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9862976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Fail Fraction</a:t>
            </a:r>
            <a:r>
              <a:rPr lang="en-US" sz="1400" baseline="0"/>
              <a:t> F(t), Data and Dual Weibull</a:t>
            </a:r>
            <a:endParaRPr lang="en-US" sz="14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'Ex 4.2'!$K$7</c:f>
              <c:strCache>
                <c:ptCount val="1"/>
                <c:pt idx="0">
                  <c:v>Weib F(t)</c:v>
                </c:pt>
              </c:strCache>
            </c:strRef>
          </c:tx>
          <c:marker>
            <c:symbol val="none"/>
          </c:marker>
          <c:xVal>
            <c:numRef>
              <c:f>'Ex 4.2'!$B$8:$B$107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4.2'!$K$8:$K$107</c:f>
              <c:numCache>
                <c:formatCode>General</c:formatCode>
                <c:ptCount val="100"/>
                <c:pt idx="0">
                  <c:v>6.7138220985398789E-3</c:v>
                </c:pt>
                <c:pt idx="1">
                  <c:v>7.4467067492612893E-3</c:v>
                </c:pt>
                <c:pt idx="2">
                  <c:v>7.9118202246108993E-3</c:v>
                </c:pt>
                <c:pt idx="3">
                  <c:v>8.2592732555916148E-3</c:v>
                </c:pt>
                <c:pt idx="4">
                  <c:v>8.5392359179310429E-3</c:v>
                </c:pt>
                <c:pt idx="5">
                  <c:v>8.7750495996565814E-3</c:v>
                </c:pt>
                <c:pt idx="6">
                  <c:v>8.979619123976601E-3</c:v>
                </c:pt>
                <c:pt idx="7">
                  <c:v>9.1609201923646966E-3</c:v>
                </c:pt>
                <c:pt idx="8">
                  <c:v>9.3243073172759594E-3</c:v>
                </c:pt>
                <c:pt idx="9">
                  <c:v>9.4736334310607795E-3</c:v>
                </c:pt>
                <c:pt idx="10">
                  <c:v>9.6118554346446006E-3</c:v>
                </c:pt>
                <c:pt idx="11">
                  <c:v>9.7413920219147077E-3</c:v>
                </c:pt>
                <c:pt idx="12">
                  <c:v>9.8643522113465165E-3</c:v>
                </c:pt>
                <c:pt idx="13">
                  <c:v>9.9826922223265058E-3</c:v>
                </c:pt>
                <c:pt idx="14">
                  <c:v>1.0098330821811996E-2</c:v>
                </c:pt>
                <c:pt idx="15">
                  <c:v>1.0213239826403431E-2</c:v>
                </c:pt>
                <c:pt idx="16">
                  <c:v>1.0329519454307601E-2</c:v>
                </c:pt>
                <c:pt idx="17">
                  <c:v>1.0449464389941987E-2</c:v>
                </c:pt>
                <c:pt idx="18">
                  <c:v>1.0575624227128211E-2</c:v>
                </c:pt>
                <c:pt idx="19">
                  <c:v>1.0710860646619746E-2</c:v>
                </c:pt>
                <c:pt idx="20">
                  <c:v>1.0858402873762829E-2</c:v>
                </c:pt>
                <c:pt idx="21">
                  <c:v>1.1021902444026677E-2</c:v>
                </c:pt>
                <c:pt idx="22">
                  <c:v>1.1205487961173377E-2</c:v>
                </c:pt>
                <c:pt idx="23">
                  <c:v>1.141382029720539E-2</c:v>
                </c:pt>
                <c:pt idx="24">
                  <c:v>1.1652148514330052E-2</c:v>
                </c:pt>
                <c:pt idx="25">
                  <c:v>1.192636666195579E-2</c:v>
                </c:pt>
                <c:pt idx="26">
                  <c:v>1.2243071500237512E-2</c:v>
                </c:pt>
                <c:pt idx="27">
                  <c:v>1.2609621115482583E-2</c:v>
                </c:pt>
                <c:pt idx="28">
                  <c:v>1.3034194314751724E-2</c:v>
                </c:pt>
                <c:pt idx="29">
                  <c:v>1.3525850612320034E-2</c:v>
                </c:pt>
                <c:pt idx="30">
                  <c:v>1.4094590545744135E-2</c:v>
                </c:pt>
                <c:pt idx="31">
                  <c:v>1.4751415981474558E-2</c:v>
                </c:pt>
                <c:pt idx="32">
                  <c:v>1.5508389987222482E-2</c:v>
                </c:pt>
                <c:pt idx="33">
                  <c:v>1.6378695759063366E-2</c:v>
                </c:pt>
                <c:pt idx="34">
                  <c:v>1.7376693994302861E-2</c:v>
                </c:pt>
                <c:pt idx="35">
                  <c:v>1.8517977995490598E-2</c:v>
                </c:pt>
                <c:pt idx="36">
                  <c:v>1.9819425675984381E-2</c:v>
                </c:pt>
                <c:pt idx="37">
                  <c:v>2.1299247512741593E-2</c:v>
                </c:pt>
                <c:pt idx="38">
                  <c:v>2.2977029357472034E-2</c:v>
                </c:pt>
                <c:pt idx="39">
                  <c:v>2.487376887318915E-2</c:v>
                </c:pt>
                <c:pt idx="40">
                  <c:v>2.7011904210239912E-2</c:v>
                </c:pt>
                <c:pt idx="41">
                  <c:v>2.9415333375229835E-2</c:v>
                </c:pt>
                <c:pt idx="42">
                  <c:v>3.210942257964633E-2</c:v>
                </c:pt>
                <c:pt idx="43">
                  <c:v>3.5121001684809472E-2</c:v>
                </c:pt>
                <c:pt idx="44">
                  <c:v>3.8478344689228394E-2</c:v>
                </c:pt>
                <c:pt idx="45">
                  <c:v>4.2211133037566406E-2</c:v>
                </c:pt>
                <c:pt idx="46">
                  <c:v>4.6350399372261819E-2</c:v>
                </c:pt>
                <c:pt idx="47">
                  <c:v>5.0928449205579929E-2</c:v>
                </c:pt>
                <c:pt idx="48">
                  <c:v>5.5978757868830997E-2</c:v>
                </c:pt>
                <c:pt idx="49">
                  <c:v>6.1535840005352171E-2</c:v>
                </c:pt>
                <c:pt idx="50">
                  <c:v>6.7635088824630984E-2</c:v>
                </c:pt>
                <c:pt idx="51">
                  <c:v>7.4312582338050492E-2</c:v>
                </c:pt>
                <c:pt idx="52">
                  <c:v>8.1604853864938764E-2</c:v>
                </c:pt>
                <c:pt idx="53">
                  <c:v>8.9548624244938368E-2</c:v>
                </c:pt>
                <c:pt idx="54">
                  <c:v>9.8180493434329663E-2</c:v>
                </c:pt>
                <c:pt idx="55">
                  <c:v>0.10753658951578893</c:v>
                </c:pt>
                <c:pt idx="56">
                  <c:v>0.11765217362950608</c:v>
                </c:pt>
                <c:pt idx="57">
                  <c:v>0.12856119995486204</c:v>
                </c:pt>
                <c:pt idx="58">
                  <c:v>0.14029583065130058</c:v>
                </c:pt>
                <c:pt idx="59">
                  <c:v>0.15288590661823453</c:v>
                </c:pt>
                <c:pt idx="60">
                  <c:v>0.16635837606747295</c:v>
                </c:pt>
                <c:pt idx="61">
                  <c:v>0.1807366842242849</c:v>
                </c:pt>
                <c:pt idx="62">
                  <c:v>0.19604012898563594</c:v>
                </c:pt>
                <c:pt idx="63">
                  <c:v>0.21228318905983323</c:v>
                </c:pt>
                <c:pt idx="64">
                  <c:v>0.22947483297511717</c:v>
                </c:pt>
                <c:pt idx="65">
                  <c:v>0.24761781934894767</c:v>
                </c:pt>
                <c:pt idx="66">
                  <c:v>0.26670800091535574</c:v>
                </c:pt>
                <c:pt idx="67">
                  <c:v>0.2867336469607541</c:v>
                </c:pt>
                <c:pt idx="68">
                  <c:v>0.30767480094922861</c:v>
                </c:pt>
                <c:pt idx="69">
                  <c:v>0.32950269214012218</c:v>
                </c:pt>
                <c:pt idx="70">
                  <c:v>0.35217922181053463</c:v>
                </c:pt>
                <c:pt idx="71">
                  <c:v>0.37565654617430633</c:v>
                </c:pt>
                <c:pt idx="72">
                  <c:v>0.3998767791045873</c:v>
                </c:pt>
                <c:pt idx="73">
                  <c:v>0.42477183817675168</c:v>
                </c:pt>
                <c:pt idx="74">
                  <c:v>0.45026345720512639</c:v>
                </c:pt>
                <c:pt idx="75">
                  <c:v>0.47626338720625194</c:v>
                </c:pt>
                <c:pt idx="76">
                  <c:v>0.50267380545042806</c:v>
                </c:pt>
                <c:pt idx="77">
                  <c:v>0.52938794885181673</c:v>
                </c:pt>
                <c:pt idx="78">
                  <c:v>0.55629098332007576</c:v>
                </c:pt>
                <c:pt idx="79">
                  <c:v>0.58326111482622633</c:v>
                </c:pt>
                <c:pt idx="80">
                  <c:v>0.61017094085683454</c:v>
                </c:pt>
                <c:pt idx="81">
                  <c:v>0.63688903275267428</c:v>
                </c:pt>
                <c:pt idx="82">
                  <c:v>0.66328173034483484</c:v>
                </c:pt>
                <c:pt idx="83">
                  <c:v>0.68921512059869749</c:v>
                </c:pt>
                <c:pt idx="84">
                  <c:v>0.71455716203393893</c:v>
                </c:pt>
                <c:pt idx="85">
                  <c:v>0.73917990697489444</c:v>
                </c:pt>
                <c:pt idx="86">
                  <c:v>0.76296176474375166</c:v>
                </c:pt>
                <c:pt idx="87">
                  <c:v>0.78578974133559509</c:v>
                </c:pt>
                <c:pt idx="88">
                  <c:v>0.80756158552673718</c:v>
                </c:pt>
                <c:pt idx="89">
                  <c:v>0.82818776836378616</c:v>
                </c:pt>
                <c:pt idx="90">
                  <c:v>0.84759322309030094</c:v>
                </c:pt>
                <c:pt idx="91">
                  <c:v>0.86571877620013948</c:v>
                </c:pt>
                <c:pt idx="92">
                  <c:v>0.88252220769779555</c:v>
                </c:pt>
                <c:pt idx="93">
                  <c:v>0.89797888981084906</c:v>
                </c:pt>
                <c:pt idx="94">
                  <c:v>0.91208196809376341</c:v>
                </c:pt>
                <c:pt idx="95">
                  <c:v>0.92484206656145063</c:v>
                </c:pt>
                <c:pt idx="96">
                  <c:v>0.93628651839230947</c:v>
                </c:pt>
                <c:pt idx="97">
                  <c:v>0.94645814478979007</c:v>
                </c:pt>
                <c:pt idx="98">
                  <c:v>0.95541362553930531</c:v>
                </c:pt>
                <c:pt idx="99">
                  <c:v>0.96322152428132624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'Ex 4.2'!$E$7</c:f>
              <c:strCache>
                <c:ptCount val="1"/>
                <c:pt idx="0">
                  <c:v>data F(t)</c:v>
                </c:pt>
              </c:strCache>
            </c:strRef>
          </c:tx>
          <c:marker>
            <c:symbol val="none"/>
          </c:marker>
          <c:xVal>
            <c:numRef>
              <c:f>'Ex 4.2'!$B$8:$B$107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4.2'!$E$8:$E$107</c:f>
              <c:numCache>
                <c:formatCode>General</c:formatCode>
                <c:ptCount val="100"/>
                <c:pt idx="0">
                  <c:v>7.0351367459325909E-3</c:v>
                </c:pt>
                <c:pt idx="1">
                  <c:v>7.561268686177236E-3</c:v>
                </c:pt>
                <c:pt idx="2">
                  <c:v>7.9184823271369886E-3</c:v>
                </c:pt>
                <c:pt idx="3">
                  <c:v>8.1863081787916236E-3</c:v>
                </c:pt>
                <c:pt idx="4">
                  <c:v>8.4044831908609563E-3</c:v>
                </c:pt>
                <c:pt idx="5">
                  <c:v>8.6027824636345507E-3</c:v>
                </c:pt>
                <c:pt idx="6">
                  <c:v>8.7911300413799909E-3</c:v>
                </c:pt>
                <c:pt idx="7">
                  <c:v>8.9695315813521637E-3</c:v>
                </c:pt>
                <c:pt idx="8">
                  <c:v>9.1280837717857555E-3</c:v>
                </c:pt>
                <c:pt idx="9">
                  <c:v>9.2667961299660595E-3</c:v>
                </c:pt>
                <c:pt idx="10">
                  <c:v>9.3955830751363267E-3</c:v>
                </c:pt>
                <c:pt idx="11">
                  <c:v>9.5243532790919572E-3</c:v>
                </c:pt>
                <c:pt idx="12">
                  <c:v>9.6927198274724402E-3</c:v>
                </c:pt>
                <c:pt idx="13">
                  <c:v>9.9501662508318933E-3</c:v>
                </c:pt>
                <c:pt idx="14">
                  <c:v>1.0326313715112057E-2</c:v>
                </c:pt>
                <c:pt idx="15">
                  <c:v>1.0830918609931905E-2</c:v>
                </c:pt>
                <c:pt idx="16">
                  <c:v>1.1453898871820134E-2</c:v>
                </c:pt>
                <c:pt idx="17">
                  <c:v>1.2175274191616903E-2</c:v>
                </c:pt>
                <c:pt idx="18">
                  <c:v>1.2955347555456465E-2</c:v>
                </c:pt>
                <c:pt idx="19">
                  <c:v>1.3784116931640278E-2</c:v>
                </c:pt>
                <c:pt idx="20">
                  <c:v>1.4651605157938952E-2</c:v>
                </c:pt>
                <c:pt idx="21">
                  <c:v>1.5557708809603277E-2</c:v>
                </c:pt>
                <c:pt idx="22">
                  <c:v>1.6502319923265452E-2</c:v>
                </c:pt>
                <c:pt idx="23">
                  <c:v>1.7455850136021911E-2</c:v>
                </c:pt>
                <c:pt idx="24">
                  <c:v>1.839863990839441E-2</c:v>
                </c:pt>
                <c:pt idx="25">
                  <c:v>1.9330718393101076E-2</c:v>
                </c:pt>
                <c:pt idx="26">
                  <c:v>2.0261911823714618E-2</c:v>
                </c:pt>
                <c:pt idx="27">
                  <c:v>2.1202009069486438E-2</c:v>
                </c:pt>
                <c:pt idx="28">
                  <c:v>2.2160761235304971E-2</c:v>
                </c:pt>
                <c:pt idx="29">
                  <c:v>2.3157648759777327E-2</c:v>
                </c:pt>
                <c:pt idx="30">
                  <c:v>2.4192553055913391E-2</c:v>
                </c:pt>
                <c:pt idx="31">
                  <c:v>2.5275098398206075E-2</c:v>
                </c:pt>
                <c:pt idx="32">
                  <c:v>2.6414859642733823E-2</c:v>
                </c:pt>
                <c:pt idx="33">
                  <c:v>2.7621357033801863E-2</c:v>
                </c:pt>
                <c:pt idx="34">
                  <c:v>2.8913760989805026E-2</c:v>
                </c:pt>
                <c:pt idx="35">
                  <c:v>3.0291724863305447E-2</c:v>
                </c:pt>
                <c:pt idx="36">
                  <c:v>3.1754879399075842E-2</c:v>
                </c:pt>
                <c:pt idx="37">
                  <c:v>3.3312499822343633E-2</c:v>
                </c:pt>
                <c:pt idx="38">
                  <c:v>3.4983423431986349E-2</c:v>
                </c:pt>
                <c:pt idx="39">
                  <c:v>3.6786318198183676E-2</c:v>
                </c:pt>
                <c:pt idx="40">
                  <c:v>3.8720433261798193E-2</c:v>
                </c:pt>
                <c:pt idx="41">
                  <c:v>4.0804148273165697E-2</c:v>
                </c:pt>
                <c:pt idx="42">
                  <c:v>4.3046042526953321E-2</c:v>
                </c:pt>
                <c:pt idx="43">
                  <c:v>4.5464075937296955E-2</c:v>
                </c:pt>
                <c:pt idx="44">
                  <c:v>4.8075924502634981E-2</c:v>
                </c:pt>
                <c:pt idx="45">
                  <c:v>5.0917926577954575E-2</c:v>
                </c:pt>
                <c:pt idx="46">
                  <c:v>5.3997436402501653E-2</c:v>
                </c:pt>
                <c:pt idx="47">
                  <c:v>5.7330938359511197E-2</c:v>
                </c:pt>
                <c:pt idx="48">
                  <c:v>6.0915674226171168E-2</c:v>
                </c:pt>
                <c:pt idx="49">
                  <c:v>6.4748685267758233E-2</c:v>
                </c:pt>
                <c:pt idx="50">
                  <c:v>6.8845439584288459E-2</c:v>
                </c:pt>
                <c:pt idx="51">
                  <c:v>7.3239400744775529E-2</c:v>
                </c:pt>
                <c:pt idx="52">
                  <c:v>7.7972288481210517E-2</c:v>
                </c:pt>
                <c:pt idx="53">
                  <c:v>8.3093706444392845E-2</c:v>
                </c:pt>
                <c:pt idx="54">
                  <c:v>8.8669810427375539E-2</c:v>
                </c:pt>
                <c:pt idx="55">
                  <c:v>9.4782470430630927E-2</c:v>
                </c:pt>
                <c:pt idx="56">
                  <c:v>0.1014743270096945</c:v>
                </c:pt>
                <c:pt idx="57">
                  <c:v>0.1087764632673156</c:v>
                </c:pt>
                <c:pt idx="58">
                  <c:v>0.11669082667777964</c:v>
                </c:pt>
                <c:pt idx="59">
                  <c:v>0.12522625219703831</c:v>
                </c:pt>
                <c:pt idx="60">
                  <c:v>0.13443257114486984</c:v>
                </c:pt>
                <c:pt idx="61">
                  <c:v>0.14438947453752193</c:v>
                </c:pt>
                <c:pt idx="62">
                  <c:v>0.1551447769729023</c:v>
                </c:pt>
                <c:pt idx="63">
                  <c:v>0.1667486986338933</c:v>
                </c:pt>
                <c:pt idx="64">
                  <c:v>0.17922806713264261</c:v>
                </c:pt>
                <c:pt idx="65">
                  <c:v>0.19258702452293297</c:v>
                </c:pt>
                <c:pt idx="66">
                  <c:v>0.20684768389735464</c:v>
                </c:pt>
                <c:pt idx="67">
                  <c:v>0.22209432304446242</c:v>
                </c:pt>
                <c:pt idx="68">
                  <c:v>0.23843518853046564</c:v>
                </c:pt>
                <c:pt idx="69">
                  <c:v>0.25592243831050443</c:v>
                </c:pt>
                <c:pt idx="70">
                  <c:v>0.27449694806327829</c:v>
                </c:pt>
                <c:pt idx="71">
                  <c:v>0.29409880379446285</c:v>
                </c:pt>
                <c:pt idx="72">
                  <c:v>0.31475579458706937</c:v>
                </c:pt>
                <c:pt idx="73">
                  <c:v>0.33652891124334272</c:v>
                </c:pt>
                <c:pt idx="74">
                  <c:v>0.35946403001816918</c:v>
                </c:pt>
                <c:pt idx="75">
                  <c:v>0.38349571137820782</c:v>
                </c:pt>
                <c:pt idx="76">
                  <c:v>0.40852744758722415</c:v>
                </c:pt>
                <c:pt idx="77">
                  <c:v>0.43456503813231517</c:v>
                </c:pt>
                <c:pt idx="78">
                  <c:v>0.4616788694718641</c:v>
                </c:pt>
                <c:pt idx="79">
                  <c:v>0.48995177555562608</c:v>
                </c:pt>
                <c:pt idx="80">
                  <c:v>0.51941443908339591</c:v>
                </c:pt>
                <c:pt idx="81">
                  <c:v>0.5500100365900753</c:v>
                </c:pt>
                <c:pt idx="82">
                  <c:v>0.58163457254032291</c:v>
                </c:pt>
                <c:pt idx="83">
                  <c:v>0.61405484302989122</c:v>
                </c:pt>
                <c:pt idx="84">
                  <c:v>0.64696567894840484</c:v>
                </c:pt>
                <c:pt idx="85">
                  <c:v>0.6798481933829057</c:v>
                </c:pt>
                <c:pt idx="86">
                  <c:v>0.71233538250031314</c:v>
                </c:pt>
                <c:pt idx="87">
                  <c:v>0.74405430860593091</c:v>
                </c:pt>
                <c:pt idx="88">
                  <c:v>0.7746363591864871</c:v>
                </c:pt>
                <c:pt idx="89">
                  <c:v>0.80373902493790217</c:v>
                </c:pt>
                <c:pt idx="90">
                  <c:v>0.83105803070853235</c:v>
                </c:pt>
                <c:pt idx="91">
                  <c:v>0.85633915494119928</c:v>
                </c:pt>
                <c:pt idx="92">
                  <c:v>0.87938962859456382</c:v>
                </c:pt>
                <c:pt idx="93">
                  <c:v>0.90008445501725343</c:v>
                </c:pt>
                <c:pt idx="94">
                  <c:v>0.91836931124242871</c:v>
                </c:pt>
                <c:pt idx="95">
                  <c:v>0.93426080789058963</c:v>
                </c:pt>
                <c:pt idx="96">
                  <c:v>0.94784003331125666</c:v>
                </c:pt>
                <c:pt idx="97">
                  <c:v>0.95924268719263506</c:v>
                </c:pt>
                <c:pt idx="98">
                  <c:v>0.96864840073604408</c:v>
                </c:pt>
                <c:pt idx="99">
                  <c:v>0.97626679128455918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046976"/>
        <c:axId val="298048896"/>
      </c:scatterChart>
      <c:valAx>
        <c:axId val="298046976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2186548556430592"/>
              <c:y val="0.878680373286674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98048896"/>
        <c:crosses val="autoZero"/>
        <c:crossBetween val="midCat"/>
      </c:valAx>
      <c:valAx>
        <c:axId val="29804889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Fail fraction F(t)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8046976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Human Mortality Rate (fraction per year)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 4.2'!$C$7</c:f>
              <c:strCache>
                <c:ptCount val="1"/>
                <c:pt idx="0">
                  <c:v>data h(t)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4.2'!$B$8:$B$127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4.2'!$C$8:$C$127</c:f>
              <c:numCache>
                <c:formatCode>General</c:formatCode>
                <c:ptCount val="120"/>
                <c:pt idx="0">
                  <c:v>7.0600000000000003E-3</c:v>
                </c:pt>
                <c:pt idx="1">
                  <c:v>5.2999999999999998E-4</c:v>
                </c:pt>
                <c:pt idx="2">
                  <c:v>3.6000000000000002E-4</c:v>
                </c:pt>
                <c:pt idx="3">
                  <c:v>2.7E-4</c:v>
                </c:pt>
                <c:pt idx="4">
                  <c:v>2.2000000000000001E-4</c:v>
                </c:pt>
                <c:pt idx="5">
                  <c:v>2.0000000000000001E-4</c:v>
                </c:pt>
                <c:pt idx="6">
                  <c:v>1.9000000000000001E-4</c:v>
                </c:pt>
                <c:pt idx="7">
                  <c:v>1.8000000000000001E-4</c:v>
                </c:pt>
                <c:pt idx="8">
                  <c:v>1.6000000000000001E-4</c:v>
                </c:pt>
                <c:pt idx="9">
                  <c:v>1.3999999999999999E-4</c:v>
                </c:pt>
                <c:pt idx="10">
                  <c:v>1.2999999999999999E-4</c:v>
                </c:pt>
                <c:pt idx="11">
                  <c:v>1.2999999999999999E-4</c:v>
                </c:pt>
                <c:pt idx="12">
                  <c:v>1.7000000000000001E-4</c:v>
                </c:pt>
                <c:pt idx="13">
                  <c:v>2.5999999999999998E-4</c:v>
                </c:pt>
                <c:pt idx="14">
                  <c:v>3.8000000000000002E-4</c:v>
                </c:pt>
                <c:pt idx="15">
                  <c:v>5.1000000000000004E-4</c:v>
                </c:pt>
                <c:pt idx="16">
                  <c:v>6.3000000000000003E-4</c:v>
                </c:pt>
                <c:pt idx="17">
                  <c:v>7.2999999999999996E-4</c:v>
                </c:pt>
                <c:pt idx="18">
                  <c:v>7.9000000000000001E-4</c:v>
                </c:pt>
                <c:pt idx="19">
                  <c:v>8.4000000000000003E-4</c:v>
                </c:pt>
                <c:pt idx="20">
                  <c:v>8.8000000000000003E-4</c:v>
                </c:pt>
                <c:pt idx="21">
                  <c:v>9.2000000000000003E-4</c:v>
                </c:pt>
                <c:pt idx="22">
                  <c:v>9.6000000000000002E-4</c:v>
                </c:pt>
                <c:pt idx="23">
                  <c:v>9.7000000000000005E-4</c:v>
                </c:pt>
                <c:pt idx="24">
                  <c:v>9.6000000000000002E-4</c:v>
                </c:pt>
                <c:pt idx="25">
                  <c:v>9.5E-4</c:v>
                </c:pt>
                <c:pt idx="26">
                  <c:v>9.5E-4</c:v>
                </c:pt>
                <c:pt idx="27">
                  <c:v>9.6000000000000002E-4</c:v>
                </c:pt>
                <c:pt idx="28">
                  <c:v>9.7999999999999997E-4</c:v>
                </c:pt>
                <c:pt idx="29">
                  <c:v>1.0200000000000001E-3</c:v>
                </c:pt>
                <c:pt idx="30">
                  <c:v>1.06E-3</c:v>
                </c:pt>
                <c:pt idx="31">
                  <c:v>1.1100000000000001E-3</c:v>
                </c:pt>
                <c:pt idx="32">
                  <c:v>1.17E-3</c:v>
                </c:pt>
                <c:pt idx="33">
                  <c:v>1.24E-3</c:v>
                </c:pt>
                <c:pt idx="34">
                  <c:v>1.33E-3</c:v>
                </c:pt>
                <c:pt idx="35">
                  <c:v>1.42E-3</c:v>
                </c:pt>
                <c:pt idx="36">
                  <c:v>1.5100000000000001E-3</c:v>
                </c:pt>
                <c:pt idx="37">
                  <c:v>1.6100000000000001E-3</c:v>
                </c:pt>
                <c:pt idx="38">
                  <c:v>1.73E-3</c:v>
                </c:pt>
                <c:pt idx="39">
                  <c:v>1.8699999999999999E-3</c:v>
                </c:pt>
                <c:pt idx="40">
                  <c:v>2.0100000000000001E-3</c:v>
                </c:pt>
                <c:pt idx="41">
                  <c:v>2.1700000000000001E-3</c:v>
                </c:pt>
                <c:pt idx="42">
                  <c:v>2.3400000000000001E-3</c:v>
                </c:pt>
                <c:pt idx="43">
                  <c:v>2.5300000000000001E-3</c:v>
                </c:pt>
                <c:pt idx="44">
                  <c:v>2.7399999999999998E-3</c:v>
                </c:pt>
                <c:pt idx="45">
                  <c:v>2.99E-3</c:v>
                </c:pt>
                <c:pt idx="46">
                  <c:v>3.2499999999999999E-3</c:v>
                </c:pt>
                <c:pt idx="47">
                  <c:v>3.5300000000000002E-3</c:v>
                </c:pt>
                <c:pt idx="48">
                  <c:v>3.81E-3</c:v>
                </c:pt>
                <c:pt idx="49">
                  <c:v>4.0899999999999999E-3</c:v>
                </c:pt>
                <c:pt idx="50">
                  <c:v>4.3899999999999998E-3</c:v>
                </c:pt>
                <c:pt idx="51">
                  <c:v>4.7299999999999998E-3</c:v>
                </c:pt>
                <c:pt idx="52">
                  <c:v>5.1200000000000004E-3</c:v>
                </c:pt>
                <c:pt idx="53">
                  <c:v>5.5700000000000003E-3</c:v>
                </c:pt>
                <c:pt idx="54">
                  <c:v>6.1000000000000004E-3</c:v>
                </c:pt>
                <c:pt idx="55">
                  <c:v>6.7299999999999999E-3</c:v>
                </c:pt>
                <c:pt idx="56">
                  <c:v>7.4200000000000004E-3</c:v>
                </c:pt>
                <c:pt idx="57">
                  <c:v>8.1600000000000006E-3</c:v>
                </c:pt>
                <c:pt idx="58">
                  <c:v>8.9200000000000008E-3</c:v>
                </c:pt>
                <c:pt idx="59">
                  <c:v>9.7099999999999999E-3</c:v>
                </c:pt>
                <c:pt idx="60">
                  <c:v>1.0580000000000001E-2</c:v>
                </c:pt>
                <c:pt idx="61">
                  <c:v>1.157E-2</c:v>
                </c:pt>
                <c:pt idx="62">
                  <c:v>1.265E-2</c:v>
                </c:pt>
                <c:pt idx="63">
                  <c:v>1.383E-2</c:v>
                </c:pt>
                <c:pt idx="64">
                  <c:v>1.5089999999999999E-2</c:v>
                </c:pt>
                <c:pt idx="65">
                  <c:v>1.6410000000000001E-2</c:v>
                </c:pt>
                <c:pt idx="66">
                  <c:v>1.7819999999999999E-2</c:v>
                </c:pt>
                <c:pt idx="67">
                  <c:v>1.941E-2</c:v>
                </c:pt>
                <c:pt idx="68">
                  <c:v>2.1229999999999999E-2</c:v>
                </c:pt>
                <c:pt idx="69">
                  <c:v>2.3230000000000001E-2</c:v>
                </c:pt>
                <c:pt idx="70">
                  <c:v>2.528E-2</c:v>
                </c:pt>
                <c:pt idx="71">
                  <c:v>2.7390000000000001E-2</c:v>
                </c:pt>
                <c:pt idx="72">
                  <c:v>2.9700000000000001E-2</c:v>
                </c:pt>
                <c:pt idx="73">
                  <c:v>3.2289999999999999E-2</c:v>
                </c:pt>
                <c:pt idx="74">
                  <c:v>3.5180000000000003E-2</c:v>
                </c:pt>
                <c:pt idx="75">
                  <c:v>3.8240000000000003E-2</c:v>
                </c:pt>
                <c:pt idx="76">
                  <c:v>4.1450000000000001E-2</c:v>
                </c:pt>
                <c:pt idx="77">
                  <c:v>4.5019999999999998E-2</c:v>
                </c:pt>
                <c:pt idx="78">
                  <c:v>4.9140000000000003E-2</c:v>
                </c:pt>
                <c:pt idx="79">
                  <c:v>5.3949999999999998E-2</c:v>
                </c:pt>
                <c:pt idx="80">
                  <c:v>5.9499999999999997E-2</c:v>
                </c:pt>
                <c:pt idx="81">
                  <c:v>6.5780000000000005E-2</c:v>
                </c:pt>
                <c:pt idx="82">
                  <c:v>7.2870000000000004E-2</c:v>
                </c:pt>
                <c:pt idx="83">
                  <c:v>8.0659999999999996E-2</c:v>
                </c:pt>
                <c:pt idx="84">
                  <c:v>8.9130000000000001E-2</c:v>
                </c:pt>
                <c:pt idx="85">
                  <c:v>9.7769999999999996E-2</c:v>
                </c:pt>
                <c:pt idx="86">
                  <c:v>0.107</c:v>
                </c:pt>
                <c:pt idx="87">
                  <c:v>0.11683</c:v>
                </c:pt>
                <c:pt idx="88">
                  <c:v>0.12725</c:v>
                </c:pt>
                <c:pt idx="89">
                  <c:v>0.13827</c:v>
                </c:pt>
                <c:pt idx="90">
                  <c:v>0.14989</c:v>
                </c:pt>
                <c:pt idx="91">
                  <c:v>0.16209999999999999</c:v>
                </c:pt>
                <c:pt idx="92">
                  <c:v>0.17488999999999999</c:v>
                </c:pt>
                <c:pt idx="93">
                  <c:v>0.18823999999999999</c:v>
                </c:pt>
                <c:pt idx="94">
                  <c:v>0.20211999999999999</c:v>
                </c:pt>
                <c:pt idx="95">
                  <c:v>0.21651000000000001</c:v>
                </c:pt>
                <c:pt idx="96">
                  <c:v>0.23138</c:v>
                </c:pt>
                <c:pt idx="97">
                  <c:v>0.24668000000000001</c:v>
                </c:pt>
                <c:pt idx="98">
                  <c:v>0.26236999999999999</c:v>
                </c:pt>
                <c:pt idx="99">
                  <c:v>0.27839000000000003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'Ex 4.2'!$F$7</c:f>
              <c:strCache>
                <c:ptCount val="1"/>
                <c:pt idx="0">
                  <c:v>Weib1 h(t)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ysDot"/>
            </a:ln>
          </c:spPr>
          <c:marker>
            <c:symbol val="none"/>
          </c:marker>
          <c:xVal>
            <c:numRef>
              <c:f>'Ex 4.2'!$B$8:$B$107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4.2'!$F$8:$F$107</c:f>
              <c:numCache>
                <c:formatCode>General</c:formatCode>
                <c:ptCount val="100"/>
                <c:pt idx="0">
                  <c:v>1.0104691778423742E-3</c:v>
                </c:pt>
                <c:pt idx="1">
                  <c:v>5.6059287609969491E-4</c:v>
                </c:pt>
                <c:pt idx="2">
                  <c:v>3.9716411736214071E-4</c:v>
                </c:pt>
                <c:pt idx="3">
                  <c:v>3.1100837078946704E-4</c:v>
                </c:pt>
                <c:pt idx="4">
                  <c:v>2.5727558072166672E-4</c:v>
                </c:pt>
                <c:pt idx="5">
                  <c:v>2.2034059001290054E-4</c:v>
                </c:pt>
                <c:pt idx="6">
                  <c:v>1.9328125498024E-4</c:v>
                </c:pt>
                <c:pt idx="7">
                  <c:v>1.7254269689277502E-4</c:v>
                </c:pt>
                <c:pt idx="8">
                  <c:v>1.5610504464556215E-4</c:v>
                </c:pt>
                <c:pt idx="9">
                  <c:v>1.4273256513864418E-4</c:v>
                </c:pt>
                <c:pt idx="10">
                  <c:v>1.3162527406432244E-4</c:v>
                </c:pt>
                <c:pt idx="11">
                  <c:v>1.2224159606786595E-4</c:v>
                </c:pt>
                <c:pt idx="12">
                  <c:v>1.1420134567523022E-4</c:v>
                </c:pt>
                <c:pt idx="13">
                  <c:v>1.0722949002451748E-4</c:v>
                </c:pt>
                <c:pt idx="14">
                  <c:v>1.0112196509975328E-4</c:v>
                </c:pt>
                <c:pt idx="15">
                  <c:v>9.5724054550239062E-5</c:v>
                </c:pt>
                <c:pt idx="16">
                  <c:v>9.0916244450449271E-5</c:v>
                </c:pt>
                <c:pt idx="17">
                  <c:v>8.6604695987251988E-5</c:v>
                </c:pt>
                <c:pt idx="18">
                  <c:v>8.2714664023951243E-5</c:v>
                </c:pt>
                <c:pt idx="19">
                  <c:v>7.9185848473887187E-5</c:v>
                </c:pt>
                <c:pt idx="20">
                  <c:v>7.5969045588096399E-5</c:v>
                </c:pt>
                <c:pt idx="21">
                  <c:v>7.3023692927167653E-5</c:v>
                </c:pt>
                <c:pt idx="22">
                  <c:v>7.0316040924856137E-5</c:v>
                </c:pt>
                <c:pt idx="23">
                  <c:v>6.7817771606876461E-5</c:v>
                </c:pt>
                <c:pt idx="24">
                  <c:v>6.5504941552998195E-5</c:v>
                </c:pt>
                <c:pt idx="25">
                  <c:v>6.3357163415151416E-5</c:v>
                </c:pt>
                <c:pt idx="26">
                  <c:v>6.135696529093288E-5</c:v>
                </c:pt>
                <c:pt idx="27">
                  <c:v>5.9489284318304129E-5</c:v>
                </c:pt>
                <c:pt idx="28">
                  <c:v>5.7741062701048341E-5</c:v>
                </c:pt>
                <c:pt idx="29">
                  <c:v>5.6100922715098225E-5</c:v>
                </c:pt>
                <c:pt idx="30">
                  <c:v>5.4558903199151952E-5</c:v>
                </c:pt>
                <c:pt idx="31">
                  <c:v>5.310624433575124E-5</c:v>
                </c:pt>
                <c:pt idx="32">
                  <c:v>5.1735210675036652E-5</c:v>
                </c:pt>
                <c:pt idx="33">
                  <c:v>5.0438944678638131E-5</c:v>
                </c:pt>
                <c:pt idx="34">
                  <c:v>4.9211344797110446E-5</c:v>
                </c:pt>
                <c:pt idx="35">
                  <c:v>4.8046963402585593E-5</c:v>
                </c:pt>
                <c:pt idx="36">
                  <c:v>4.6940920892983906E-5</c:v>
                </c:pt>
                <c:pt idx="37">
                  <c:v>4.5888833046662263E-5</c:v>
                </c:pt>
                <c:pt idx="38">
                  <c:v>4.4886749295530723E-5</c:v>
                </c:pt>
                <c:pt idx="39">
                  <c:v>4.3931100043207737E-5</c:v>
                </c:pt>
                <c:pt idx="40">
                  <c:v>4.3018651514168685E-5</c:v>
                </c:pt>
                <c:pt idx="41">
                  <c:v>4.2146466903341144E-5</c:v>
                </c:pt>
                <c:pt idx="42">
                  <c:v>4.1311872820663358E-5</c:v>
                </c:pt>
                <c:pt idx="43">
                  <c:v>4.0512430204820973E-5</c:v>
                </c:pt>
                <c:pt idx="44">
                  <c:v>3.9745909024682492E-5</c:v>
                </c:pt>
                <c:pt idx="45">
                  <c:v>3.9010266203446846E-5</c:v>
                </c:pt>
                <c:pt idx="46">
                  <c:v>3.830362629503578E-5</c:v>
                </c:pt>
                <c:pt idx="47">
                  <c:v>3.7624264519329852E-5</c:v>
                </c:pt>
                <c:pt idx="48">
                  <c:v>3.6970591825972493E-5</c:v>
                </c:pt>
                <c:pt idx="49">
                  <c:v>3.6341141708397542E-5</c:v>
                </c:pt>
                <c:pt idx="50">
                  <c:v>3.5734558532646315E-5</c:v>
                </c:pt>
                <c:pt idx="51">
                  <c:v>3.5149587181132918E-5</c:v>
                </c:pt>
                <c:pt idx="52">
                  <c:v>3.4585063841161587E-5</c:v>
                </c:pt>
                <c:pt idx="53">
                  <c:v>3.4039907792772787E-5</c:v>
                </c:pt>
                <c:pt idx="54">
                  <c:v>3.3513114071283055E-5</c:v>
                </c:pt>
                <c:pt idx="55">
                  <c:v>3.3003746897377248E-5</c:v>
                </c:pt>
                <c:pt idx="56">
                  <c:v>3.251093378238901E-5</c:v>
                </c:pt>
                <c:pt idx="57">
                  <c:v>3.203386022891931E-5</c:v>
                </c:pt>
                <c:pt idx="58">
                  <c:v>3.1571764957585109E-5</c:v>
                </c:pt>
                <c:pt idx="59">
                  <c:v>3.1123935599755181E-5</c:v>
                </c:pt>
                <c:pt idx="60">
                  <c:v>3.0689704803876411E-5</c:v>
                </c:pt>
                <c:pt idx="61">
                  <c:v>3.0268446709641881E-5</c:v>
                </c:pt>
                <c:pt idx="62">
                  <c:v>2.9859573749954881E-5</c:v>
                </c:pt>
                <c:pt idx="63">
                  <c:v>2.9462533745562681E-5</c:v>
                </c:pt>
                <c:pt idx="64">
                  <c:v>2.9076807261481878E-5</c:v>
                </c:pt>
                <c:pt idx="65">
                  <c:v>2.8701905198009619E-5</c:v>
                </c:pt>
                <c:pt idx="66">
                  <c:v>2.8337366592314952E-5</c:v>
                </c:pt>
                <c:pt idx="67">
                  <c:v>2.7982756609367813E-5</c:v>
                </c:pt>
                <c:pt idx="68">
                  <c:v>2.7637664703392923E-5</c:v>
                </c:pt>
                <c:pt idx="69">
                  <c:v>2.7301702933139198E-5</c:v>
                </c:pt>
                <c:pt idx="70">
                  <c:v>2.6974504416112787E-5</c:v>
                </c:pt>
                <c:pt idx="71">
                  <c:v>2.665572190853501E-5</c:v>
                </c:pt>
                <c:pt idx="72">
                  <c:v>2.6345026499218462E-5</c:v>
                </c:pt>
                <c:pt idx="73">
                  <c:v>2.6042106406803249E-5</c:v>
                </c:pt>
                <c:pt idx="74">
                  <c:v>2.5746665870904463E-5</c:v>
                </c:pt>
                <c:pt idx="75">
                  <c:v>2.5458424128697297E-5</c:v>
                </c:pt>
                <c:pt idx="76">
                  <c:v>2.5177114469332924E-5</c:v>
                </c:pt>
                <c:pt idx="77">
                  <c:v>2.4902483359341813E-5</c:v>
                </c:pt>
                <c:pt idx="78">
                  <c:v>2.4634289632864148E-5</c:v>
                </c:pt>
                <c:pt idx="79">
                  <c:v>2.4372303741150792E-5</c:v>
                </c:pt>
                <c:pt idx="80">
                  <c:v>2.4116307056319038E-5</c:v>
                </c:pt>
                <c:pt idx="81">
                  <c:v>2.3866091224823321E-5</c:v>
                </c:pt>
                <c:pt idx="82">
                  <c:v>2.3621457566539318E-5</c:v>
                </c:pt>
                <c:pt idx="83">
                  <c:v>2.3382216515732512E-5</c:v>
                </c:pt>
                <c:pt idx="84">
                  <c:v>2.3148187100538261E-5</c:v>
                </c:pt>
                <c:pt idx="85">
                  <c:v>2.2919196457878728E-5</c:v>
                </c:pt>
                <c:pt idx="86">
                  <c:v>2.2695079381027117E-5</c:v>
                </c:pt>
                <c:pt idx="87">
                  <c:v>2.2475677897274262E-5</c:v>
                </c:pt>
                <c:pt idx="88">
                  <c:v>2.2260840873379244E-5</c:v>
                </c:pt>
                <c:pt idx="89">
                  <c:v>2.2050423646686722E-5</c:v>
                </c:pt>
                <c:pt idx="90">
                  <c:v>2.184428767997902E-5</c:v>
                </c:pt>
                <c:pt idx="91">
                  <c:v>2.164230023829226E-5</c:v>
                </c:pt>
                <c:pt idx="92">
                  <c:v>2.1444334086079134E-5</c:v>
                </c:pt>
                <c:pt idx="93">
                  <c:v>2.1250267203233387E-5</c:v>
                </c:pt>
                <c:pt idx="94">
                  <c:v>2.1059982518614942E-5</c:v>
                </c:pt>
                <c:pt idx="95">
                  <c:v>2.087336765982684E-5</c:v>
                </c:pt>
                <c:pt idx="96">
                  <c:v>2.0690314718094308E-5</c:v>
                </c:pt>
                <c:pt idx="97">
                  <c:v>2.0510720027190064E-5</c:v>
                </c:pt>
                <c:pt idx="98">
                  <c:v>2.0334483955433073E-5</c:v>
                </c:pt>
                <c:pt idx="99">
                  <c:v>2.0161510709864727E-5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'Ex 4.2'!$G$7</c:f>
              <c:strCache>
                <c:ptCount val="1"/>
                <c:pt idx="0">
                  <c:v>Weib2 h(t)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ysDot"/>
            </a:ln>
          </c:spPr>
          <c:marker>
            <c:symbol val="none"/>
          </c:marker>
          <c:xVal>
            <c:numRef>
              <c:f>'Ex 4.2'!$B$8:$B$107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4.2'!$G$8:$G$107</c:f>
              <c:numCache>
                <c:formatCode>General</c:formatCode>
                <c:ptCount val="100"/>
                <c:pt idx="0">
                  <c:v>1.9736408980419258E-11</c:v>
                </c:pt>
                <c:pt idx="1">
                  <c:v>6.3156508737341625E-10</c:v>
                </c:pt>
                <c:pt idx="2">
                  <c:v>4.7959473822418775E-9</c:v>
                </c:pt>
                <c:pt idx="3">
                  <c:v>2.021008279594932E-8</c:v>
                </c:pt>
                <c:pt idx="4">
                  <c:v>6.167627806381016E-8</c:v>
                </c:pt>
                <c:pt idx="5">
                  <c:v>1.5347031623174008E-7</c:v>
                </c:pt>
                <c:pt idx="6">
                  <c:v>3.3170982573390661E-7</c:v>
                </c:pt>
                <c:pt idx="7">
                  <c:v>6.4672264947037824E-7</c:v>
                </c:pt>
                <c:pt idx="8">
                  <c:v>1.1654152138847769E-6</c:v>
                </c:pt>
                <c:pt idx="9">
                  <c:v>1.9736408980419251E-6</c:v>
                </c:pt>
                <c:pt idx="10">
                  <c:v>3.1785684027055029E-6</c:v>
                </c:pt>
                <c:pt idx="11">
                  <c:v>4.9110501194156826E-6</c:v>
                </c:pt>
                <c:pt idx="12">
                  <c:v>7.327990499566806E-6</c:v>
                </c:pt>
                <c:pt idx="13">
                  <c:v>1.0614714423485012E-5</c:v>
                </c:pt>
                <c:pt idx="14">
                  <c:v>1.498733556950587E-5</c:v>
                </c:pt>
                <c:pt idx="15">
                  <c:v>2.0695124783052104E-5</c:v>
                </c:pt>
                <c:pt idx="16">
                  <c:v>2.8022878445711134E-5</c:v>
                </c:pt>
                <c:pt idx="17">
                  <c:v>3.7293286844312859E-5</c:v>
                </c:pt>
                <c:pt idx="18">
                  <c:v>4.8869302540007148E-5</c:v>
                </c:pt>
                <c:pt idx="19">
                  <c:v>6.3156508737341604E-5</c:v>
                </c:pt>
                <c:pt idx="20">
                  <c:v>8.0605487653339264E-5</c:v>
                </c:pt>
                <c:pt idx="21">
                  <c:v>1.0171418888657609E-4</c:v>
                </c:pt>
                <c:pt idx="22">
                  <c:v>1.2703029778625869E-4</c:v>
                </c:pt>
                <c:pt idx="23">
                  <c:v>1.5715360382130184E-4</c:v>
                </c:pt>
                <c:pt idx="24">
                  <c:v>1.927383689494068E-4</c:v>
                </c:pt>
                <c:pt idx="25">
                  <c:v>2.3449569598613779E-4</c:v>
                </c:pt>
                <c:pt idx="26">
                  <c:v>2.8319589697400085E-4</c:v>
                </c:pt>
                <c:pt idx="27">
                  <c:v>3.3967086155152037E-4</c:v>
                </c:pt>
                <c:pt idx="28">
                  <c:v>4.0481642532231736E-4</c:v>
                </c:pt>
                <c:pt idx="29">
                  <c:v>4.7959473822418785E-4</c:v>
                </c:pt>
                <c:pt idx="30">
                  <c:v>5.6503663289817906E-4</c:v>
                </c:pt>
                <c:pt idx="31">
                  <c:v>6.6224399305766732E-4</c:v>
                </c:pt>
                <c:pt idx="32">
                  <c:v>7.7239212185743701E-4</c:v>
                </c:pt>
                <c:pt idx="33">
                  <c:v>8.967321102627563E-4</c:v>
                </c:pt>
                <c:pt idx="34">
                  <c:v>1.0365932054184576E-3</c:v>
                </c:pt>
                <c:pt idx="35">
                  <c:v>1.1933851790180115E-3</c:v>
                </c:pt>
                <c:pt idx="36">
                  <c:v>1.368600695672607E-3</c:v>
                </c:pt>
                <c:pt idx="37">
                  <c:v>1.5638176812802287E-3</c:v>
                </c:pt>
                <c:pt idx="38">
                  <c:v>1.780701691394734E-3</c:v>
                </c:pt>
                <c:pt idx="39">
                  <c:v>2.0210082795949313E-3</c:v>
                </c:pt>
                <c:pt idx="40">
                  <c:v>2.2865853658536584E-3</c:v>
                </c:pt>
                <c:pt idx="41">
                  <c:v>2.5793756049068564E-3</c:v>
                </c:pt>
                <c:pt idx="42">
                  <c:v>2.9014187546226532E-3</c:v>
                </c:pt>
                <c:pt idx="43">
                  <c:v>3.254854044370435E-3</c:v>
                </c:pt>
                <c:pt idx="44">
                  <c:v>3.6419225433899282E-3</c:v>
                </c:pt>
                <c:pt idx="45">
                  <c:v>4.064969529160278E-3</c:v>
                </c:pt>
                <c:pt idx="46">
                  <c:v>4.5264468557691161E-3</c:v>
                </c:pt>
                <c:pt idx="47">
                  <c:v>5.0289153222816589E-3</c:v>
                </c:pt>
                <c:pt idx="48">
                  <c:v>5.5750470411097645E-3</c:v>
                </c:pt>
                <c:pt idx="49">
                  <c:v>6.1676278063810177E-3</c:v>
                </c:pt>
                <c:pt idx="50">
                  <c:v>6.8095594623078072E-3</c:v>
                </c:pt>
                <c:pt idx="51">
                  <c:v>7.5038622715564093E-3</c:v>
                </c:pt>
                <c:pt idx="52">
                  <c:v>8.2536772836160587E-3</c:v>
                </c:pt>
                <c:pt idx="53">
                  <c:v>9.0622687031680273E-3</c:v>
                </c:pt>
                <c:pt idx="54">
                  <c:v>9.9330262584546962E-3</c:v>
                </c:pt>
                <c:pt idx="55">
                  <c:v>1.0869467569648652E-2</c:v>
                </c:pt>
                <c:pt idx="56">
                  <c:v>1.1875240517221731E-2</c:v>
                </c:pt>
                <c:pt idx="57">
                  <c:v>1.2954125610314155E-2</c:v>
                </c:pt>
                <c:pt idx="58">
                  <c:v>1.4110038355103537E-2</c:v>
                </c:pt>
                <c:pt idx="59">
                  <c:v>1.5347031623174011E-2</c:v>
                </c:pt>
                <c:pt idx="60">
                  <c:v>1.6669298019885287E-2</c:v>
                </c:pt>
                <c:pt idx="61">
                  <c:v>1.808117225274173E-2</c:v>
                </c:pt>
                <c:pt idx="62">
                  <c:v>1.9587133499761444E-2</c:v>
                </c:pt>
                <c:pt idx="63">
                  <c:v>2.1191807777845354E-2</c:v>
                </c:pt>
                <c:pt idx="64">
                  <c:v>2.2899970311146278E-2</c:v>
                </c:pt>
                <c:pt idx="65">
                  <c:v>2.4716547899437984E-2</c:v>
                </c:pt>
                <c:pt idx="66">
                  <c:v>2.66466212864843E-2</c:v>
                </c:pt>
                <c:pt idx="67">
                  <c:v>2.8695427528408202E-2</c:v>
                </c:pt>
                <c:pt idx="68">
                  <c:v>3.0868362362060836E-2</c:v>
                </c:pt>
                <c:pt idx="69">
                  <c:v>3.3170982573390642E-2</c:v>
                </c:pt>
                <c:pt idx="70">
                  <c:v>3.5609008365812413E-2</c:v>
                </c:pt>
                <c:pt idx="71">
                  <c:v>3.8188325728576368E-2</c:v>
                </c:pt>
                <c:pt idx="72">
                  <c:v>4.0914988805137255E-2</c:v>
                </c:pt>
                <c:pt idx="73">
                  <c:v>4.3795222261523423E-2</c:v>
                </c:pt>
                <c:pt idx="74">
                  <c:v>4.6835423654705867E-2</c:v>
                </c:pt>
                <c:pt idx="75">
                  <c:v>5.004216580096732E-2</c:v>
                </c:pt>
                <c:pt idx="76">
                  <c:v>5.3422199144271341E-2</c:v>
                </c:pt>
                <c:pt idx="77">
                  <c:v>5.6982454124631488E-2</c:v>
                </c:pt>
                <c:pt idx="78">
                  <c:v>6.0730043546480129E-2</c:v>
                </c:pt>
                <c:pt idx="79">
                  <c:v>6.4672264947037802E-2</c:v>
                </c:pt>
                <c:pt idx="80">
                  <c:v>6.8816602964682172E-2</c:v>
                </c:pt>
                <c:pt idx="81">
                  <c:v>7.3170731707317069E-2</c:v>
                </c:pt>
                <c:pt idx="82">
                  <c:v>7.7742517120741636E-2</c:v>
                </c:pt>
                <c:pt idx="83">
                  <c:v>8.2540019357019406E-2</c:v>
                </c:pt>
                <c:pt idx="84">
                  <c:v>8.7571495142847317E-2</c:v>
                </c:pt>
                <c:pt idx="85">
                  <c:v>9.2845400147924903E-2</c:v>
                </c:pt>
                <c:pt idx="86">
                  <c:v>9.837039135332315E-2</c:v>
                </c:pt>
                <c:pt idx="87">
                  <c:v>0.10415532941985392</c:v>
                </c:pt>
                <c:pt idx="88">
                  <c:v>0.11020928105643862</c:v>
                </c:pt>
                <c:pt idx="89">
                  <c:v>0.1165415213884777</c:v>
                </c:pt>
                <c:pt idx="90">
                  <c:v>0.12316153632621939</c:v>
                </c:pt>
                <c:pt idx="91">
                  <c:v>0.1300790249331289</c:v>
                </c:pt>
                <c:pt idx="92">
                  <c:v>0.13730390179425742</c:v>
                </c:pt>
                <c:pt idx="93">
                  <c:v>0.14484629938461172</c:v>
                </c:pt>
                <c:pt idx="94">
                  <c:v>0.15271657043752224</c:v>
                </c:pt>
                <c:pt idx="95">
                  <c:v>0.16092529031301309</c:v>
                </c:pt>
                <c:pt idx="96">
                  <c:v>0.16948325936617056</c:v>
                </c:pt>
                <c:pt idx="97">
                  <c:v>0.17840150531551247</c:v>
                </c:pt>
                <c:pt idx="98">
                  <c:v>0.18769128561135717</c:v>
                </c:pt>
                <c:pt idx="99">
                  <c:v>0.19736408980419257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'Ex 4.2'!$H$7</c:f>
              <c:strCache>
                <c:ptCount val="1"/>
                <c:pt idx="0">
                  <c:v>Weib h(t)</c:v>
                </c:pt>
              </c:strCache>
            </c:strRef>
          </c:tx>
          <c:marker>
            <c:symbol val="none"/>
          </c:marker>
          <c:xVal>
            <c:numRef>
              <c:f>'Ex 4.2'!$B$8:$B$107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4.2'!$H$8:$H$107</c:f>
              <c:numCache>
                <c:formatCode>General</c:formatCode>
                <c:ptCount val="100"/>
                <c:pt idx="0">
                  <c:v>1.0104691975787831E-3</c:v>
                </c:pt>
                <c:pt idx="1">
                  <c:v>5.6059350766478225E-4</c:v>
                </c:pt>
                <c:pt idx="2">
                  <c:v>3.9716891330952294E-4</c:v>
                </c:pt>
                <c:pt idx="3">
                  <c:v>3.1102858087226297E-4</c:v>
                </c:pt>
                <c:pt idx="4">
                  <c:v>2.5733725699973053E-4</c:v>
                </c:pt>
                <c:pt idx="5">
                  <c:v>2.2049406032913227E-4</c:v>
                </c:pt>
                <c:pt idx="6">
                  <c:v>1.936129648059739E-4</c:v>
                </c:pt>
                <c:pt idx="7">
                  <c:v>1.731894195422454E-4</c:v>
                </c:pt>
                <c:pt idx="8">
                  <c:v>1.5727045985944693E-4</c:v>
                </c:pt>
                <c:pt idx="9">
                  <c:v>1.4470620603668609E-4</c:v>
                </c:pt>
                <c:pt idx="10">
                  <c:v>1.3480384246702793E-4</c:v>
                </c:pt>
                <c:pt idx="11">
                  <c:v>1.2715264618728164E-4</c:v>
                </c:pt>
                <c:pt idx="12">
                  <c:v>1.2152933617479703E-4</c:v>
                </c:pt>
                <c:pt idx="13">
                  <c:v>1.1784420444800249E-4</c:v>
                </c:pt>
                <c:pt idx="14">
                  <c:v>1.1610930066925915E-4</c:v>
                </c:pt>
                <c:pt idx="15">
                  <c:v>1.1641917933329116E-4</c:v>
                </c:pt>
                <c:pt idx="16">
                  <c:v>1.1893912289616041E-4</c:v>
                </c:pt>
                <c:pt idx="17">
                  <c:v>1.2389798283156484E-4</c:v>
                </c:pt>
                <c:pt idx="18">
                  <c:v>1.3158396656395838E-4</c:v>
                </c:pt>
                <c:pt idx="19">
                  <c:v>1.423423572112288E-4</c:v>
                </c:pt>
                <c:pt idx="20">
                  <c:v>1.5657453324143566E-4</c:v>
                </c:pt>
                <c:pt idx="21">
                  <c:v>1.7473788181374375E-4</c:v>
                </c:pt>
                <c:pt idx="22">
                  <c:v>1.9734633871111481E-4</c:v>
                </c:pt>
                <c:pt idx="23">
                  <c:v>2.2497137542817832E-4</c:v>
                </c:pt>
                <c:pt idx="24">
                  <c:v>2.58243310502405E-4</c:v>
                </c:pt>
                <c:pt idx="25">
                  <c:v>2.9785285940128921E-4</c:v>
                </c:pt>
                <c:pt idx="26">
                  <c:v>3.4455286226493375E-4</c:v>
                </c:pt>
                <c:pt idx="27">
                  <c:v>3.9916014586982449E-4</c:v>
                </c:pt>
                <c:pt idx="28">
                  <c:v>4.6255748802336569E-4</c:v>
                </c:pt>
                <c:pt idx="29">
                  <c:v>5.3569566093928603E-4</c:v>
                </c:pt>
                <c:pt idx="30">
                  <c:v>6.1959553609733104E-4</c:v>
                </c:pt>
                <c:pt idx="31">
                  <c:v>7.1535023739341852E-4</c:v>
                </c:pt>
                <c:pt idx="32">
                  <c:v>8.2412733253247369E-4</c:v>
                </c:pt>
                <c:pt idx="33">
                  <c:v>9.4717105494139444E-4</c:v>
                </c:pt>
                <c:pt idx="34">
                  <c:v>1.0858045502155681E-3</c:v>
                </c:pt>
                <c:pt idx="35">
                  <c:v>1.241432142420597E-3</c:v>
                </c:pt>
                <c:pt idx="36">
                  <c:v>1.4155416165655909E-3</c:v>
                </c:pt>
                <c:pt idx="37">
                  <c:v>1.609706514326891E-3</c:v>
                </c:pt>
                <c:pt idx="38">
                  <c:v>1.8255884406902646E-3</c:v>
                </c:pt>
                <c:pt idx="39">
                  <c:v>2.0649393796381391E-3</c:v>
                </c:pt>
                <c:pt idx="40">
                  <c:v>2.3296040173678271E-3</c:v>
                </c:pt>
                <c:pt idx="41">
                  <c:v>2.6215220718101978E-3</c:v>
                </c:pt>
                <c:pt idx="42">
                  <c:v>2.9427306274433167E-3</c:v>
                </c:pt>
                <c:pt idx="43">
                  <c:v>3.2953664745752559E-3</c:v>
                </c:pt>
                <c:pt idx="44">
                  <c:v>3.6816684524146109E-3</c:v>
                </c:pt>
                <c:pt idx="45">
                  <c:v>4.1039797953637252E-3</c:v>
                </c:pt>
                <c:pt idx="46">
                  <c:v>4.5647504820641518E-3</c:v>
                </c:pt>
                <c:pt idx="47">
                  <c:v>5.066539586800989E-3</c:v>
                </c:pt>
                <c:pt idx="48">
                  <c:v>5.6120176329357372E-3</c:v>
                </c:pt>
                <c:pt idx="49">
                  <c:v>6.2039689480894149E-3</c:v>
                </c:pt>
                <c:pt idx="50">
                  <c:v>6.8452940208404535E-3</c:v>
                </c:pt>
                <c:pt idx="51">
                  <c:v>7.539011858737542E-3</c:v>
                </c:pt>
                <c:pt idx="52">
                  <c:v>8.2882623474572203E-3</c:v>
                </c:pt>
                <c:pt idx="53">
                  <c:v>9.0963086109608002E-3</c:v>
                </c:pt>
                <c:pt idx="54">
                  <c:v>9.9665393725259788E-3</c:v>
                </c:pt>
                <c:pt idx="55">
                  <c:v>1.0902471316546029E-2</c:v>
                </c:pt>
                <c:pt idx="56">
                  <c:v>1.1907751451004121E-2</c:v>
                </c:pt>
                <c:pt idx="57">
                  <c:v>1.2986159470543076E-2</c:v>
                </c:pt>
                <c:pt idx="58">
                  <c:v>1.4141610120061121E-2</c:v>
                </c:pt>
                <c:pt idx="59">
                  <c:v>1.5378155558773766E-2</c:v>
                </c:pt>
                <c:pt idx="60">
                  <c:v>1.6699987724689162E-2</c:v>
                </c:pt>
                <c:pt idx="61">
                  <c:v>1.8111440699451371E-2</c:v>
                </c:pt>
                <c:pt idx="62">
                  <c:v>1.9616993073511398E-2</c:v>
                </c:pt>
                <c:pt idx="63">
                  <c:v>2.1221270311590917E-2</c:v>
                </c:pt>
                <c:pt idx="64">
                  <c:v>2.292904711840776E-2</c:v>
                </c:pt>
                <c:pt idx="65">
                  <c:v>2.4745249804635994E-2</c:v>
                </c:pt>
                <c:pt idx="66">
                  <c:v>2.6674958653076616E-2</c:v>
                </c:pt>
                <c:pt idx="67">
                  <c:v>2.872341028501757E-2</c:v>
                </c:pt>
                <c:pt idx="68">
                  <c:v>3.089600002676423E-2</c:v>
                </c:pt>
                <c:pt idx="69">
                  <c:v>3.3198284276323785E-2</c:v>
                </c:pt>
                <c:pt idx="70">
                  <c:v>3.5635982870228525E-2</c:v>
                </c:pt>
                <c:pt idx="71">
                  <c:v>3.8214981450484901E-2</c:v>
                </c:pt>
                <c:pt idx="72">
                  <c:v>4.0941333831636471E-2</c:v>
                </c:pt>
                <c:pt idx="73">
                  <c:v>4.3821264367930227E-2</c:v>
                </c:pt>
                <c:pt idx="74">
                  <c:v>4.6861170320576774E-2</c:v>
                </c:pt>
                <c:pt idx="75">
                  <c:v>5.0067624225096016E-2</c:v>
                </c:pt>
                <c:pt idx="76">
                  <c:v>5.3447376258740673E-2</c:v>
                </c:pt>
                <c:pt idx="77">
                  <c:v>5.7007356607990826E-2</c:v>
                </c:pt>
                <c:pt idx="78">
                  <c:v>6.0754677836112991E-2</c:v>
                </c:pt>
                <c:pt idx="79">
                  <c:v>6.4696637250778954E-2</c:v>
                </c:pt>
                <c:pt idx="80">
                  <c:v>6.8840719271738487E-2</c:v>
                </c:pt>
                <c:pt idx="81">
                  <c:v>7.3194597798541886E-2</c:v>
                </c:pt>
                <c:pt idx="82">
                  <c:v>7.7766138578308178E-2</c:v>
                </c:pt>
                <c:pt idx="83">
                  <c:v>8.2563401573535145E-2</c:v>
                </c:pt>
                <c:pt idx="84">
                  <c:v>8.7594643329947861E-2</c:v>
                </c:pt>
                <c:pt idx="85">
                  <c:v>9.2868319344382777E-2</c:v>
                </c:pt>
                <c:pt idx="86">
                  <c:v>9.8393086432704183E-2</c:v>
                </c:pt>
                <c:pt idx="87">
                  <c:v>0.10417780509775119</c:v>
                </c:pt>
                <c:pt idx="88">
                  <c:v>0.110231541897312</c:v>
                </c:pt>
                <c:pt idx="89">
                  <c:v>0.11656357181212439</c:v>
                </c:pt>
                <c:pt idx="90">
                  <c:v>0.12318338061389937</c:v>
                </c:pt>
                <c:pt idx="91">
                  <c:v>0.13010066723336719</c:v>
                </c:pt>
                <c:pt idx="92">
                  <c:v>0.13732534612834349</c:v>
                </c:pt>
                <c:pt idx="93">
                  <c:v>0.14486754965181495</c:v>
                </c:pt>
                <c:pt idx="94">
                  <c:v>0.15273763042004085</c:v>
                </c:pt>
                <c:pt idx="95">
                  <c:v>0.16094616368067291</c:v>
                </c:pt>
                <c:pt idx="96">
                  <c:v>0.16950394968088867</c:v>
                </c:pt>
                <c:pt idx="97">
                  <c:v>0.17842201603553964</c:v>
                </c:pt>
                <c:pt idx="98">
                  <c:v>0.18771162009531261</c:v>
                </c:pt>
                <c:pt idx="99">
                  <c:v>0.19738425131490242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703296"/>
        <c:axId val="297717760"/>
      </c:scatterChart>
      <c:valAx>
        <c:axId val="297703296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297717760"/>
        <c:crosses val="autoZero"/>
        <c:crossBetween val="midCat"/>
      </c:valAx>
      <c:valAx>
        <c:axId val="297717760"/>
        <c:scaling>
          <c:logBase val="10"/>
          <c:orientation val="minMax"/>
          <c:max val="1"/>
          <c:min val="1.000000000000006E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 sz="1100" b="1"/>
                  <a:t>Mortality rate (fraction per year)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297703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Fail Fraction</a:t>
            </a:r>
            <a:r>
              <a:rPr lang="en-US" sz="1400" baseline="0"/>
              <a:t> F(t), Data and Dual Weibull</a:t>
            </a:r>
            <a:endParaRPr lang="en-US" sz="14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'Ex 4.2'!$K$7</c:f>
              <c:strCache>
                <c:ptCount val="1"/>
                <c:pt idx="0">
                  <c:v>Weib F(t)</c:v>
                </c:pt>
              </c:strCache>
            </c:strRef>
          </c:tx>
          <c:marker>
            <c:symbol val="none"/>
          </c:marker>
          <c:xVal>
            <c:numRef>
              <c:f>'Ex 4.2'!$B$8:$B$107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4.2'!$K$8:$K$107</c:f>
              <c:numCache>
                <c:formatCode>General</c:formatCode>
                <c:ptCount val="100"/>
                <c:pt idx="0">
                  <c:v>6.7138220985398789E-3</c:v>
                </c:pt>
                <c:pt idx="1">
                  <c:v>7.4467067492612893E-3</c:v>
                </c:pt>
                <c:pt idx="2">
                  <c:v>7.9118202246108993E-3</c:v>
                </c:pt>
                <c:pt idx="3">
                  <c:v>8.2592732555916148E-3</c:v>
                </c:pt>
                <c:pt idx="4">
                  <c:v>8.5392359179310429E-3</c:v>
                </c:pt>
                <c:pt idx="5">
                  <c:v>8.7750495996565814E-3</c:v>
                </c:pt>
                <c:pt idx="6">
                  <c:v>8.979619123976601E-3</c:v>
                </c:pt>
                <c:pt idx="7">
                  <c:v>9.1609201923646966E-3</c:v>
                </c:pt>
                <c:pt idx="8">
                  <c:v>9.3243073172759594E-3</c:v>
                </c:pt>
                <c:pt idx="9">
                  <c:v>9.4736334310607795E-3</c:v>
                </c:pt>
                <c:pt idx="10">
                  <c:v>9.6118554346446006E-3</c:v>
                </c:pt>
                <c:pt idx="11">
                  <c:v>9.7413920219147077E-3</c:v>
                </c:pt>
                <c:pt idx="12">
                  <c:v>9.8643522113465165E-3</c:v>
                </c:pt>
                <c:pt idx="13">
                  <c:v>9.9826922223265058E-3</c:v>
                </c:pt>
                <c:pt idx="14">
                  <c:v>1.0098330821811996E-2</c:v>
                </c:pt>
                <c:pt idx="15">
                  <c:v>1.0213239826403431E-2</c:v>
                </c:pt>
                <c:pt idx="16">
                  <c:v>1.0329519454307601E-2</c:v>
                </c:pt>
                <c:pt idx="17">
                  <c:v>1.0449464389941987E-2</c:v>
                </c:pt>
                <c:pt idx="18">
                  <c:v>1.0575624227128211E-2</c:v>
                </c:pt>
                <c:pt idx="19">
                  <c:v>1.0710860646619746E-2</c:v>
                </c:pt>
                <c:pt idx="20">
                  <c:v>1.0858402873762829E-2</c:v>
                </c:pt>
                <c:pt idx="21">
                  <c:v>1.1021902444026677E-2</c:v>
                </c:pt>
                <c:pt idx="22">
                  <c:v>1.1205487961173377E-2</c:v>
                </c:pt>
                <c:pt idx="23">
                  <c:v>1.141382029720539E-2</c:v>
                </c:pt>
                <c:pt idx="24">
                  <c:v>1.1652148514330052E-2</c:v>
                </c:pt>
                <c:pt idx="25">
                  <c:v>1.192636666195579E-2</c:v>
                </c:pt>
                <c:pt idx="26">
                  <c:v>1.2243071500237512E-2</c:v>
                </c:pt>
                <c:pt idx="27">
                  <c:v>1.2609621115482583E-2</c:v>
                </c:pt>
                <c:pt idx="28">
                  <c:v>1.3034194314751724E-2</c:v>
                </c:pt>
                <c:pt idx="29">
                  <c:v>1.3525850612320034E-2</c:v>
                </c:pt>
                <c:pt idx="30">
                  <c:v>1.4094590545744135E-2</c:v>
                </c:pt>
                <c:pt idx="31">
                  <c:v>1.4751415981474558E-2</c:v>
                </c:pt>
                <c:pt idx="32">
                  <c:v>1.5508389987222482E-2</c:v>
                </c:pt>
                <c:pt idx="33">
                  <c:v>1.6378695759063366E-2</c:v>
                </c:pt>
                <c:pt idx="34">
                  <c:v>1.7376693994302861E-2</c:v>
                </c:pt>
                <c:pt idx="35">
                  <c:v>1.8517977995490598E-2</c:v>
                </c:pt>
                <c:pt idx="36">
                  <c:v>1.9819425675984381E-2</c:v>
                </c:pt>
                <c:pt idx="37">
                  <c:v>2.1299247512741593E-2</c:v>
                </c:pt>
                <c:pt idx="38">
                  <c:v>2.2977029357472034E-2</c:v>
                </c:pt>
                <c:pt idx="39">
                  <c:v>2.487376887318915E-2</c:v>
                </c:pt>
                <c:pt idx="40">
                  <c:v>2.7011904210239912E-2</c:v>
                </c:pt>
                <c:pt idx="41">
                  <c:v>2.9415333375229835E-2</c:v>
                </c:pt>
                <c:pt idx="42">
                  <c:v>3.210942257964633E-2</c:v>
                </c:pt>
                <c:pt idx="43">
                  <c:v>3.5121001684809472E-2</c:v>
                </c:pt>
                <c:pt idx="44">
                  <c:v>3.8478344689228394E-2</c:v>
                </c:pt>
                <c:pt idx="45">
                  <c:v>4.2211133037566406E-2</c:v>
                </c:pt>
                <c:pt idx="46">
                  <c:v>4.6350399372261819E-2</c:v>
                </c:pt>
                <c:pt idx="47">
                  <c:v>5.0928449205579929E-2</c:v>
                </c:pt>
                <c:pt idx="48">
                  <c:v>5.5978757868830997E-2</c:v>
                </c:pt>
                <c:pt idx="49">
                  <c:v>6.1535840005352171E-2</c:v>
                </c:pt>
                <c:pt idx="50">
                  <c:v>6.7635088824630984E-2</c:v>
                </c:pt>
                <c:pt idx="51">
                  <c:v>7.4312582338050492E-2</c:v>
                </c:pt>
                <c:pt idx="52">
                  <c:v>8.1604853864938764E-2</c:v>
                </c:pt>
                <c:pt idx="53">
                  <c:v>8.9548624244938368E-2</c:v>
                </c:pt>
                <c:pt idx="54">
                  <c:v>9.8180493434329663E-2</c:v>
                </c:pt>
                <c:pt idx="55">
                  <c:v>0.10753658951578893</c:v>
                </c:pt>
                <c:pt idx="56">
                  <c:v>0.11765217362950608</c:v>
                </c:pt>
                <c:pt idx="57">
                  <c:v>0.12856119995486204</c:v>
                </c:pt>
                <c:pt idx="58">
                  <c:v>0.14029583065130058</c:v>
                </c:pt>
                <c:pt idx="59">
                  <c:v>0.15288590661823453</c:v>
                </c:pt>
                <c:pt idx="60">
                  <c:v>0.16635837606747295</c:v>
                </c:pt>
                <c:pt idx="61">
                  <c:v>0.1807366842242849</c:v>
                </c:pt>
                <c:pt idx="62">
                  <c:v>0.19604012898563594</c:v>
                </c:pt>
                <c:pt idx="63">
                  <c:v>0.21228318905983323</c:v>
                </c:pt>
                <c:pt idx="64">
                  <c:v>0.22947483297511717</c:v>
                </c:pt>
                <c:pt idx="65">
                  <c:v>0.24761781934894767</c:v>
                </c:pt>
                <c:pt idx="66">
                  <c:v>0.26670800091535574</c:v>
                </c:pt>
                <c:pt idx="67">
                  <c:v>0.2867336469607541</c:v>
                </c:pt>
                <c:pt idx="68">
                  <c:v>0.30767480094922861</c:v>
                </c:pt>
                <c:pt idx="69">
                  <c:v>0.32950269214012218</c:v>
                </c:pt>
                <c:pt idx="70">
                  <c:v>0.35217922181053463</c:v>
                </c:pt>
                <c:pt idx="71">
                  <c:v>0.37565654617430633</c:v>
                </c:pt>
                <c:pt idx="72">
                  <c:v>0.3998767791045873</c:v>
                </c:pt>
                <c:pt idx="73">
                  <c:v>0.42477183817675168</c:v>
                </c:pt>
                <c:pt idx="74">
                  <c:v>0.45026345720512639</c:v>
                </c:pt>
                <c:pt idx="75">
                  <c:v>0.47626338720625194</c:v>
                </c:pt>
                <c:pt idx="76">
                  <c:v>0.50267380545042806</c:v>
                </c:pt>
                <c:pt idx="77">
                  <c:v>0.52938794885181673</c:v>
                </c:pt>
                <c:pt idx="78">
                  <c:v>0.55629098332007576</c:v>
                </c:pt>
                <c:pt idx="79">
                  <c:v>0.58326111482622633</c:v>
                </c:pt>
                <c:pt idx="80">
                  <c:v>0.61017094085683454</c:v>
                </c:pt>
                <c:pt idx="81">
                  <c:v>0.63688903275267428</c:v>
                </c:pt>
                <c:pt idx="82">
                  <c:v>0.66328173034483484</c:v>
                </c:pt>
                <c:pt idx="83">
                  <c:v>0.68921512059869749</c:v>
                </c:pt>
                <c:pt idx="84">
                  <c:v>0.71455716203393893</c:v>
                </c:pt>
                <c:pt idx="85">
                  <c:v>0.73917990697489444</c:v>
                </c:pt>
                <c:pt idx="86">
                  <c:v>0.76296176474375166</c:v>
                </c:pt>
                <c:pt idx="87">
                  <c:v>0.78578974133559509</c:v>
                </c:pt>
                <c:pt idx="88">
                  <c:v>0.80756158552673718</c:v>
                </c:pt>
                <c:pt idx="89">
                  <c:v>0.82818776836378616</c:v>
                </c:pt>
                <c:pt idx="90">
                  <c:v>0.84759322309030094</c:v>
                </c:pt>
                <c:pt idx="91">
                  <c:v>0.86571877620013948</c:v>
                </c:pt>
                <c:pt idx="92">
                  <c:v>0.88252220769779555</c:v>
                </c:pt>
                <c:pt idx="93">
                  <c:v>0.89797888981084906</c:v>
                </c:pt>
                <c:pt idx="94">
                  <c:v>0.91208196809376341</c:v>
                </c:pt>
                <c:pt idx="95">
                  <c:v>0.92484206656145063</c:v>
                </c:pt>
                <c:pt idx="96">
                  <c:v>0.93628651839230947</c:v>
                </c:pt>
                <c:pt idx="97">
                  <c:v>0.94645814478979007</c:v>
                </c:pt>
                <c:pt idx="98">
                  <c:v>0.95541362553930531</c:v>
                </c:pt>
                <c:pt idx="99">
                  <c:v>0.96322152428132624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'Ex 4.2'!$E$7</c:f>
              <c:strCache>
                <c:ptCount val="1"/>
                <c:pt idx="0">
                  <c:v>data F(t)</c:v>
                </c:pt>
              </c:strCache>
            </c:strRef>
          </c:tx>
          <c:marker>
            <c:symbol val="diamond"/>
            <c:size val="4"/>
          </c:marker>
          <c:xVal>
            <c:numRef>
              <c:f>'Ex 4.2'!$B$8:$B$107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4.2'!$E$8:$E$107</c:f>
              <c:numCache>
                <c:formatCode>General</c:formatCode>
                <c:ptCount val="100"/>
                <c:pt idx="0">
                  <c:v>7.0351367459325909E-3</c:v>
                </c:pt>
                <c:pt idx="1">
                  <c:v>7.561268686177236E-3</c:v>
                </c:pt>
                <c:pt idx="2">
                  <c:v>7.9184823271369886E-3</c:v>
                </c:pt>
                <c:pt idx="3">
                  <c:v>8.1863081787916236E-3</c:v>
                </c:pt>
                <c:pt idx="4">
                  <c:v>8.4044831908609563E-3</c:v>
                </c:pt>
                <c:pt idx="5">
                  <c:v>8.6027824636345507E-3</c:v>
                </c:pt>
                <c:pt idx="6">
                  <c:v>8.7911300413799909E-3</c:v>
                </c:pt>
                <c:pt idx="7">
                  <c:v>8.9695315813521637E-3</c:v>
                </c:pt>
                <c:pt idx="8">
                  <c:v>9.1280837717857555E-3</c:v>
                </c:pt>
                <c:pt idx="9">
                  <c:v>9.2667961299660595E-3</c:v>
                </c:pt>
                <c:pt idx="10">
                  <c:v>9.3955830751363267E-3</c:v>
                </c:pt>
                <c:pt idx="11">
                  <c:v>9.5243532790919572E-3</c:v>
                </c:pt>
                <c:pt idx="12">
                  <c:v>9.6927198274724402E-3</c:v>
                </c:pt>
                <c:pt idx="13">
                  <c:v>9.9501662508318933E-3</c:v>
                </c:pt>
                <c:pt idx="14">
                  <c:v>1.0326313715112057E-2</c:v>
                </c:pt>
                <c:pt idx="15">
                  <c:v>1.0830918609931905E-2</c:v>
                </c:pt>
                <c:pt idx="16">
                  <c:v>1.1453898871820134E-2</c:v>
                </c:pt>
                <c:pt idx="17">
                  <c:v>1.2175274191616903E-2</c:v>
                </c:pt>
                <c:pt idx="18">
                  <c:v>1.2955347555456465E-2</c:v>
                </c:pt>
                <c:pt idx="19">
                  <c:v>1.3784116931640278E-2</c:v>
                </c:pt>
                <c:pt idx="20">
                  <c:v>1.4651605157938952E-2</c:v>
                </c:pt>
                <c:pt idx="21">
                  <c:v>1.5557708809603277E-2</c:v>
                </c:pt>
                <c:pt idx="22">
                  <c:v>1.6502319923265452E-2</c:v>
                </c:pt>
                <c:pt idx="23">
                  <c:v>1.7455850136021911E-2</c:v>
                </c:pt>
                <c:pt idx="24">
                  <c:v>1.839863990839441E-2</c:v>
                </c:pt>
                <c:pt idx="25">
                  <c:v>1.9330718393101076E-2</c:v>
                </c:pt>
                <c:pt idx="26">
                  <c:v>2.0261911823714618E-2</c:v>
                </c:pt>
                <c:pt idx="27">
                  <c:v>2.1202009069486438E-2</c:v>
                </c:pt>
                <c:pt idx="28">
                  <c:v>2.2160761235304971E-2</c:v>
                </c:pt>
                <c:pt idx="29">
                  <c:v>2.3157648759777327E-2</c:v>
                </c:pt>
                <c:pt idx="30">
                  <c:v>2.4192553055913391E-2</c:v>
                </c:pt>
                <c:pt idx="31">
                  <c:v>2.5275098398206075E-2</c:v>
                </c:pt>
                <c:pt idx="32">
                  <c:v>2.6414859642733823E-2</c:v>
                </c:pt>
                <c:pt idx="33">
                  <c:v>2.7621357033801863E-2</c:v>
                </c:pt>
                <c:pt idx="34">
                  <c:v>2.8913760989805026E-2</c:v>
                </c:pt>
                <c:pt idx="35">
                  <c:v>3.0291724863305447E-2</c:v>
                </c:pt>
                <c:pt idx="36">
                  <c:v>3.1754879399075842E-2</c:v>
                </c:pt>
                <c:pt idx="37">
                  <c:v>3.3312499822343633E-2</c:v>
                </c:pt>
                <c:pt idx="38">
                  <c:v>3.4983423431986349E-2</c:v>
                </c:pt>
                <c:pt idx="39">
                  <c:v>3.6786318198183676E-2</c:v>
                </c:pt>
                <c:pt idx="40">
                  <c:v>3.8720433261798193E-2</c:v>
                </c:pt>
                <c:pt idx="41">
                  <c:v>4.0804148273165697E-2</c:v>
                </c:pt>
                <c:pt idx="42">
                  <c:v>4.3046042526953321E-2</c:v>
                </c:pt>
                <c:pt idx="43">
                  <c:v>4.5464075937296955E-2</c:v>
                </c:pt>
                <c:pt idx="44">
                  <c:v>4.8075924502634981E-2</c:v>
                </c:pt>
                <c:pt idx="45">
                  <c:v>5.0917926577954575E-2</c:v>
                </c:pt>
                <c:pt idx="46">
                  <c:v>5.3997436402501653E-2</c:v>
                </c:pt>
                <c:pt idx="47">
                  <c:v>5.7330938359511197E-2</c:v>
                </c:pt>
                <c:pt idx="48">
                  <c:v>6.0915674226171168E-2</c:v>
                </c:pt>
                <c:pt idx="49">
                  <c:v>6.4748685267758233E-2</c:v>
                </c:pt>
                <c:pt idx="50">
                  <c:v>6.8845439584288459E-2</c:v>
                </c:pt>
                <c:pt idx="51">
                  <c:v>7.3239400744775529E-2</c:v>
                </c:pt>
                <c:pt idx="52">
                  <c:v>7.7972288481210517E-2</c:v>
                </c:pt>
                <c:pt idx="53">
                  <c:v>8.3093706444392845E-2</c:v>
                </c:pt>
                <c:pt idx="54">
                  <c:v>8.8669810427375539E-2</c:v>
                </c:pt>
                <c:pt idx="55">
                  <c:v>9.4782470430630927E-2</c:v>
                </c:pt>
                <c:pt idx="56">
                  <c:v>0.1014743270096945</c:v>
                </c:pt>
                <c:pt idx="57">
                  <c:v>0.1087764632673156</c:v>
                </c:pt>
                <c:pt idx="58">
                  <c:v>0.11669082667777964</c:v>
                </c:pt>
                <c:pt idx="59">
                  <c:v>0.12522625219703831</c:v>
                </c:pt>
                <c:pt idx="60">
                  <c:v>0.13443257114486984</c:v>
                </c:pt>
                <c:pt idx="61">
                  <c:v>0.14438947453752193</c:v>
                </c:pt>
                <c:pt idx="62">
                  <c:v>0.1551447769729023</c:v>
                </c:pt>
                <c:pt idx="63">
                  <c:v>0.1667486986338933</c:v>
                </c:pt>
                <c:pt idx="64">
                  <c:v>0.17922806713264261</c:v>
                </c:pt>
                <c:pt idx="65">
                  <c:v>0.19258702452293297</c:v>
                </c:pt>
                <c:pt idx="66">
                  <c:v>0.20684768389735464</c:v>
                </c:pt>
                <c:pt idx="67">
                  <c:v>0.22209432304446242</c:v>
                </c:pt>
                <c:pt idx="68">
                  <c:v>0.23843518853046564</c:v>
                </c:pt>
                <c:pt idx="69">
                  <c:v>0.25592243831050443</c:v>
                </c:pt>
                <c:pt idx="70">
                  <c:v>0.27449694806327829</c:v>
                </c:pt>
                <c:pt idx="71">
                  <c:v>0.29409880379446285</c:v>
                </c:pt>
                <c:pt idx="72">
                  <c:v>0.31475579458706937</c:v>
                </c:pt>
                <c:pt idx="73">
                  <c:v>0.33652891124334272</c:v>
                </c:pt>
                <c:pt idx="74">
                  <c:v>0.35946403001816918</c:v>
                </c:pt>
                <c:pt idx="75">
                  <c:v>0.38349571137820782</c:v>
                </c:pt>
                <c:pt idx="76">
                  <c:v>0.40852744758722415</c:v>
                </c:pt>
                <c:pt idx="77">
                  <c:v>0.43456503813231517</c:v>
                </c:pt>
                <c:pt idx="78">
                  <c:v>0.4616788694718641</c:v>
                </c:pt>
                <c:pt idx="79">
                  <c:v>0.48995177555562608</c:v>
                </c:pt>
                <c:pt idx="80">
                  <c:v>0.51941443908339591</c:v>
                </c:pt>
                <c:pt idx="81">
                  <c:v>0.5500100365900753</c:v>
                </c:pt>
                <c:pt idx="82">
                  <c:v>0.58163457254032291</c:v>
                </c:pt>
                <c:pt idx="83">
                  <c:v>0.61405484302989122</c:v>
                </c:pt>
                <c:pt idx="84">
                  <c:v>0.64696567894840484</c:v>
                </c:pt>
                <c:pt idx="85">
                  <c:v>0.6798481933829057</c:v>
                </c:pt>
                <c:pt idx="86">
                  <c:v>0.71233538250031314</c:v>
                </c:pt>
                <c:pt idx="87">
                  <c:v>0.74405430860593091</c:v>
                </c:pt>
                <c:pt idx="88">
                  <c:v>0.7746363591864871</c:v>
                </c:pt>
                <c:pt idx="89">
                  <c:v>0.80373902493790217</c:v>
                </c:pt>
                <c:pt idx="90">
                  <c:v>0.83105803070853235</c:v>
                </c:pt>
                <c:pt idx="91">
                  <c:v>0.85633915494119928</c:v>
                </c:pt>
                <c:pt idx="92">
                  <c:v>0.87938962859456382</c:v>
                </c:pt>
                <c:pt idx="93">
                  <c:v>0.90008445501725343</c:v>
                </c:pt>
                <c:pt idx="94">
                  <c:v>0.91836931124242871</c:v>
                </c:pt>
                <c:pt idx="95">
                  <c:v>0.93426080789058963</c:v>
                </c:pt>
                <c:pt idx="96">
                  <c:v>0.94784003331125666</c:v>
                </c:pt>
                <c:pt idx="97">
                  <c:v>0.95924268719263506</c:v>
                </c:pt>
                <c:pt idx="98">
                  <c:v>0.96864840073604408</c:v>
                </c:pt>
                <c:pt idx="99">
                  <c:v>0.97626679128455918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[1]Ex6!$I$7</c:f>
              <c:strCache>
                <c:ptCount val="1"/>
                <c:pt idx="0">
                  <c:v>Weib1 F(t)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xVal>
            <c:numRef>
              <c:f>[1]Ex6!$B$8:$B$107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[1]Ex6!$I$8:$I$107</c:f>
              <c:numCache>
                <c:formatCode>General</c:formatCode>
                <c:ptCount val="100"/>
                <c:pt idx="0">
                  <c:v>6.7138220952726035E-3</c:v>
                </c:pt>
                <c:pt idx="1">
                  <c:v>7.446706540307324E-3</c:v>
                </c:pt>
                <c:pt idx="2">
                  <c:v>7.91181784560957E-3</c:v>
                </c:pt>
                <c:pt idx="3">
                  <c:v>8.2592598934834172E-3</c:v>
                </c:pt>
                <c:pt idx="4">
                  <c:v>8.5391849599215641E-3</c:v>
                </c:pt>
                <c:pt idx="5">
                  <c:v>8.7748974760383236E-3</c:v>
                </c:pt>
                <c:pt idx="6">
                  <c:v>8.979235604171576E-3</c:v>
                </c:pt>
                <c:pt idx="7">
                  <c:v>9.160065794563188E-3</c:v>
                </c:pt>
                <c:pt idx="8">
                  <c:v>9.322575492975882E-3</c:v>
                </c:pt>
                <c:pt idx="9">
                  <c:v>9.4703751867892816E-3</c:v>
                </c:pt>
                <c:pt idx="10">
                  <c:v>9.6060840543136239E-3</c:v>
                </c:pt>
                <c:pt idx="11">
                  <c:v>9.7316655548377318E-3</c:v>
                </c:pt>
                <c:pt idx="12">
                  <c:v>9.8486313932006908E-3</c:v>
                </c:pt>
                <c:pt idx="13">
                  <c:v>9.9581714996757054E-3</c:v>
                </c:pt>
                <c:pt idx="14">
                  <c:v>1.0061240155711526E-2</c:v>
                </c:pt>
                <c:pt idx="15">
                  <c:v>1.0158614957764933E-2</c:v>
                </c:pt>
                <c:pt idx="16">
                  <c:v>1.0250938323947079E-2</c:v>
                </c:pt>
                <c:pt idx="17">
                  <c:v>1.0338747420643557E-2</c:v>
                </c:pt>
                <c:pt idx="18">
                  <c:v>1.042249619493163E-2</c:v>
                </c:pt>
                <c:pt idx="19">
                  <c:v>1.0502571895494084E-2</c:v>
                </c:pt>
                <c:pt idx="20">
                  <c:v>1.0579307663773352E-2</c:v>
                </c:pt>
                <c:pt idx="21">
                  <c:v>1.0652992270332895E-2</c:v>
                </c:pt>
                <c:pt idx="22">
                  <c:v>1.0723877742399246E-2</c:v>
                </c:pt>
                <c:pt idx="23">
                  <c:v>1.0792185410037236E-2</c:v>
                </c:pt>
                <c:pt idx="24">
                  <c:v>1.0858110750247785E-2</c:v>
                </c:pt>
                <c:pt idx="25">
                  <c:v>1.0921827305937049E-2</c:v>
                </c:pt>
                <c:pt idx="26">
                  <c:v>1.0983489884814346E-2</c:v>
                </c:pt>
                <c:pt idx="27">
                  <c:v>1.104323719199396E-2</c:v>
                </c:pt>
                <c:pt idx="28">
                  <c:v>1.110119401297216E-2</c:v>
                </c:pt>
                <c:pt idx="29">
                  <c:v>1.1157473036460974E-2</c:v>
                </c:pt>
                <c:pt idx="30">
                  <c:v>1.1212176386391492E-2</c:v>
                </c:pt>
                <c:pt idx="31">
                  <c:v>1.1265396917276682E-2</c:v>
                </c:pt>
                <c:pt idx="32">
                  <c:v>1.1317219315664873E-2</c:v>
                </c:pt>
                <c:pt idx="33">
                  <c:v>1.1367721041647738E-2</c:v>
                </c:pt>
                <c:pt idx="34">
                  <c:v>1.1416973137626685E-2</c:v>
                </c:pt>
                <c:pt idx="35">
                  <c:v>1.1465040926272985E-2</c:v>
                </c:pt>
                <c:pt idx="36">
                  <c:v>1.1511984615491078E-2</c:v>
                </c:pt>
                <c:pt idx="37">
                  <c:v>1.1557859824932293E-2</c:v>
                </c:pt>
                <c:pt idx="38">
                  <c:v>1.1602718046008431E-2</c:v>
                </c:pt>
                <c:pt idx="39">
                  <c:v>1.1646607045281865E-2</c:v>
                </c:pt>
                <c:pt idx="40">
                  <c:v>1.1689571219428485E-2</c:v>
                </c:pt>
                <c:pt idx="41">
                  <c:v>1.173165190861869E-2</c:v>
                </c:pt>
                <c:pt idx="42">
                  <c:v>1.1772887674052157E-2</c:v>
                </c:pt>
                <c:pt idx="43">
                  <c:v>1.1813314544478426E-2</c:v>
                </c:pt>
                <c:pt idx="44">
                  <c:v>1.1852966235790241E-2</c:v>
                </c:pt>
                <c:pt idx="45">
                  <c:v>1.1891874347157994E-2</c:v>
                </c:pt>
                <c:pt idx="46">
                  <c:v>1.1930068536663674E-2</c:v>
                </c:pt>
                <c:pt idx="47">
                  <c:v>1.1967576678964864E-2</c:v>
                </c:pt>
                <c:pt idx="48">
                  <c:v>1.2004425007159258E-2</c:v>
                </c:pt>
                <c:pt idx="49">
                  <c:v>1.2040638240722212E-2</c:v>
                </c:pt>
                <c:pt idx="50">
                  <c:v>1.2076239701132696E-2</c:v>
                </c:pt>
                <c:pt idx="51">
                  <c:v>1.2111251416588975E-2</c:v>
                </c:pt>
                <c:pt idx="52">
                  <c:v>1.2145694217032932E-2</c:v>
                </c:pt>
                <c:pt idx="53">
                  <c:v>1.2179587820543625E-2</c:v>
                </c:pt>
                <c:pt idx="54">
                  <c:v>1.2212950912028564E-2</c:v>
                </c:pt>
                <c:pt idx="55">
                  <c:v>1.2245801215026053E-2</c:v>
                </c:pt>
                <c:pt idx="56">
                  <c:v>1.2278155557333137E-2</c:v>
                </c:pt>
                <c:pt idx="57">
                  <c:v>1.231002993108854E-2</c:v>
                </c:pt>
                <c:pt idx="58">
                  <c:v>1.2341439547865485E-2</c:v>
                </c:pt>
                <c:pt idx="59">
                  <c:v>1.2372398889266445E-2</c:v>
                </c:pt>
                <c:pt idx="60">
                  <c:v>1.2402921753455365E-2</c:v>
                </c:pt>
                <c:pt idx="61">
                  <c:v>1.2433021298013935E-2</c:v>
                </c:pt>
                <c:pt idx="62">
                  <c:v>1.2462710079467199E-2</c:v>
                </c:pt>
                <c:pt idx="63">
                  <c:v>1.2492000089785238E-2</c:v>
                </c:pt>
                <c:pt idx="64">
                  <c:v>1.252090279013629E-2</c:v>
                </c:pt>
                <c:pt idx="65">
                  <c:v>1.254942914213597E-2</c:v>
                </c:pt>
                <c:pt idx="66">
                  <c:v>1.2577589636814768E-2</c:v>
                </c:pt>
                <c:pt idx="67">
                  <c:v>1.2605394321500762E-2</c:v>
                </c:pt>
                <c:pt idx="68">
                  <c:v>1.2632852824795648E-2</c:v>
                </c:pt>
                <c:pt idx="69">
                  <c:v>1.2659974379806482E-2</c:v>
                </c:pt>
                <c:pt idx="70">
                  <c:v>1.2686767845775382E-2</c:v>
                </c:pt>
                <c:pt idx="71">
                  <c:v>1.2713241728241176E-2</c:v>
                </c:pt>
                <c:pt idx="72">
                  <c:v>1.2739404197849802E-2</c:v>
                </c:pt>
                <c:pt idx="73">
                  <c:v>1.276526310792192E-2</c:v>
                </c:pt>
                <c:pt idx="74">
                  <c:v>1.2790826010875334E-2</c:v>
                </c:pt>
                <c:pt idx="75">
                  <c:v>1.2816100173590916E-2</c:v>
                </c:pt>
                <c:pt idx="76">
                  <c:v>1.2841092591802883E-2</c:v>
                </c:pt>
                <c:pt idx="77">
                  <c:v>1.2865810003587996E-2</c:v>
                </c:pt>
                <c:pt idx="78">
                  <c:v>1.2890258902019114E-2</c:v>
                </c:pt>
                <c:pt idx="79">
                  <c:v>1.2914445547047126E-2</c:v>
                </c:pt>
                <c:pt idx="80">
                  <c:v>1.2938375976664918E-2</c:v>
                </c:pt>
                <c:pt idx="81">
                  <c:v>1.2962056017406964E-2</c:v>
                </c:pt>
                <c:pt idx="82">
                  <c:v>1.2985491294230322E-2</c:v>
                </c:pt>
                <c:pt idx="83">
                  <c:v>1.3008687239821515E-2</c:v>
                </c:pt>
                <c:pt idx="84">
                  <c:v>1.3031649103367848E-2</c:v>
                </c:pt>
                <c:pt idx="85">
                  <c:v>1.3054381958831462E-2</c:v>
                </c:pt>
                <c:pt idx="86">
                  <c:v>1.3076890712758082E-2</c:v>
                </c:pt>
                <c:pt idx="87">
                  <c:v>1.3099180111653008E-2</c:v>
                </c:pt>
                <c:pt idx="88">
                  <c:v>1.3121254748951872E-2</c:v>
                </c:pt>
                <c:pt idx="89">
                  <c:v>1.3143119071613918E-2</c:v>
                </c:pt>
                <c:pt idx="90">
                  <c:v>1.316477738636046E-2</c:v>
                </c:pt>
                <c:pt idx="91">
                  <c:v>1.3186233865583707E-2</c:v>
                </c:pt>
                <c:pt idx="92">
                  <c:v>1.3207492552943956E-2</c:v>
                </c:pt>
                <c:pt idx="93">
                  <c:v>1.3228557368677119E-2</c:v>
                </c:pt>
                <c:pt idx="94">
                  <c:v>1.3249432114629256E-2</c:v>
                </c:pt>
                <c:pt idx="95">
                  <c:v>1.3270120479034753E-2</c:v>
                </c:pt>
                <c:pt idx="96">
                  <c:v>1.3290626041054909E-2</c:v>
                </c:pt>
                <c:pt idx="97">
                  <c:v>1.3310952275089716E-2</c:v>
                </c:pt>
                <c:pt idx="98">
                  <c:v>1.333110255487735E-2</c:v>
                </c:pt>
                <c:pt idx="99">
                  <c:v>1.3351080157394057E-2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[1]Ex6!$J$7</c:f>
              <c:strCache>
                <c:ptCount val="1"/>
                <c:pt idx="0">
                  <c:v>Weib2 F(t)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xVal>
            <c:numRef>
              <c:f>[1]Ex6!$B$8:$B$107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[1]Ex6!$J$8:$J$107</c:f>
              <c:numCache>
                <c:formatCode>General</c:formatCode>
                <c:ptCount val="100"/>
                <c:pt idx="0">
                  <c:v>3.2893687773594138E-12</c:v>
                </c:pt>
                <c:pt idx="1">
                  <c:v>2.1052171117474927E-10</c:v>
                </c:pt>
                <c:pt idx="2">
                  <c:v>2.3979737084900421E-9</c:v>
                </c:pt>
                <c:pt idx="3">
                  <c:v>1.3473388404960929E-8</c:v>
                </c:pt>
                <c:pt idx="4">
                  <c:v>5.1396897071676051E-8</c:v>
                </c:pt>
                <c:pt idx="5">
                  <c:v>1.5347030446477561E-7</c:v>
                </c:pt>
                <c:pt idx="6">
                  <c:v>3.8699472182379679E-7</c:v>
                </c:pt>
                <c:pt idx="7">
                  <c:v>8.6229649420843657E-7</c:v>
                </c:pt>
                <c:pt idx="8">
                  <c:v>1.7481212928327494E-6</c:v>
                </c:pt>
                <c:pt idx="9">
                  <c:v>3.2893960866253735E-6</c:v>
                </c:pt>
                <c:pt idx="10">
                  <c:v>5.8273584258028421E-6</c:v>
                </c:pt>
                <c:pt idx="11">
                  <c:v>9.8220520021730096E-6</c:v>
                </c:pt>
                <c:pt idx="12">
                  <c:v>1.5877186705148816E-5</c:v>
                </c:pt>
                <c:pt idx="13">
                  <c:v>2.4767360272015537E-5</c:v>
                </c:pt>
                <c:pt idx="14">
                  <c:v>3.7467636994303888E-5</c:v>
                </c:pt>
                <c:pt idx="15">
                  <c:v>5.5185476647068299E-5</c:v>
                </c:pt>
                <c:pt idx="16">
                  <c:v>7.9395003646065554E-5</c:v>
                </c:pt>
                <c:pt idx="17">
                  <c:v>1.1187360221476261E-4</c:v>
                </c:pt>
                <c:pt idx="18">
                  <c:v>1.5474081778110715E-4</c:v>
                </c:pt>
                <c:pt idx="19">
                  <c:v>2.10499537653841E-4</c:v>
                </c:pt>
                <c:pt idx="20">
                  <c:v>2.8207941490532296E-4</c:v>
                </c:pt>
                <c:pt idx="21">
                  <c:v>3.7288248795563916E-4</c:v>
                </c:pt>
                <c:pt idx="22">
                  <c:v>4.8683093419366053E-4</c:v>
                </c:pt>
                <c:pt idx="23">
                  <c:v>6.2841687863723905E-4</c:v>
                </c:pt>
                <c:pt idx="24">
                  <c:v>8.0275415763109148E-4</c:v>
                </c:pt>
                <c:pt idx="25">
                  <c:v>1.0156319123720836E-3</c:v>
                </c:pt>
                <c:pt idx="26">
                  <c:v>1.2735698570658371E-3</c:v>
                </c:pt>
                <c:pt idx="27">
                  <c:v>1.5838750311398808E-3</c:v>
                </c:pt>
                <c:pt idx="28">
                  <c:v>1.9546998035356866E-3</c:v>
                </c:pt>
                <c:pt idx="29">
                  <c:v>2.3951008490014081E-3</c:v>
                </c:pt>
                <c:pt idx="30">
                  <c:v>2.9150987608429491E-3</c:v>
                </c:pt>
                <c:pt idx="31">
                  <c:v>3.5257379010797951E-3</c:v>
                </c:pt>
                <c:pt idx="32">
                  <c:v>4.2391460167402473E-3</c:v>
                </c:pt>
                <c:pt idx="33">
                  <c:v>5.0685930695033576E-3</c:v>
                </c:pt>
                <c:pt idx="34">
                  <c:v>6.02854863449509E-3</c:v>
                </c:pt>
                <c:pt idx="35">
                  <c:v>7.1347371223233758E-3</c:v>
                </c:pt>
                <c:pt idx="36">
                  <c:v>8.4041899660886044E-3</c:v>
                </c:pt>
                <c:pt idx="37">
                  <c:v>9.8552937919906825E-3</c:v>
                </c:pt>
                <c:pt idx="38">
                  <c:v>1.1507833458401784E-2</c:v>
                </c:pt>
                <c:pt idx="39">
                  <c:v>1.3383028704301969E-2</c:v>
                </c:pt>
                <c:pt idx="40">
                  <c:v>1.5503562994591547E-2</c:v>
                </c:pt>
                <c:pt idx="41">
                  <c:v>1.7893602988260482E-2</c:v>
                </c:pt>
                <c:pt idx="42">
                  <c:v>2.0578806887547318E-2</c:v>
                </c:pt>
                <c:pt idx="43">
                  <c:v>2.3586319754537954E-2</c:v>
                </c:pt>
                <c:pt idx="44">
                  <c:v>2.6944753709387204E-2</c:v>
                </c:pt>
                <c:pt idx="45">
                  <c:v>3.0684150755643902E-2</c:v>
                </c:pt>
                <c:pt idx="46">
                  <c:v>3.4835925818146873E-2</c:v>
                </c:pt>
                <c:pt idx="47">
                  <c:v>3.9432787433895666E-2</c:v>
                </c:pt>
                <c:pt idx="48">
                  <c:v>4.4508633413657184E-2</c:v>
                </c:pt>
                <c:pt idx="49">
                  <c:v>5.0098418700636582E-2</c:v>
                </c:pt>
                <c:pt idx="50">
                  <c:v>5.6237992602476305E-2</c:v>
                </c:pt>
                <c:pt idx="51">
                  <c:v>6.2963902575725816E-2</c:v>
                </c:pt>
                <c:pt idx="52">
                  <c:v>7.0313161810691249E-2</c:v>
                </c:pt>
                <c:pt idx="53">
                  <c:v>7.8322978013476319E-2</c:v>
                </c:pt>
                <c:pt idx="54">
                  <c:v>8.7030441026408889E-2</c:v>
                </c:pt>
                <c:pt idx="55">
                  <c:v>9.6472167284106791E-2</c:v>
                </c:pt>
                <c:pt idx="56">
                  <c:v>0.10668389958676205</c:v>
                </c:pt>
                <c:pt idx="57">
                  <c:v>0.1177000613012833</c:v>
                </c:pt>
                <c:pt idx="58">
                  <c:v>0.1295532648903075</c:v>
                </c:pt>
                <c:pt idx="59">
                  <c:v>0.14227377563257637</c:v>
                </c:pt>
                <c:pt idx="60">
                  <c:v>0.15588893254662306</c:v>
                </c:pt>
                <c:pt idx="61">
                  <c:v>0.17042252986980377</c:v>
                </c:pt>
                <c:pt idx="62">
                  <c:v>0.18589416397728253</c:v>
                </c:pt>
                <c:pt idx="63">
                  <c:v>0.20231855234409557</c:v>
                </c:pt>
                <c:pt idx="64">
                  <c:v>0.21970483304202315</c:v>
                </c:pt>
                <c:pt idx="65">
                  <c:v>0.23805585529470319</c:v>
                </c:pt>
                <c:pt idx="66">
                  <c:v>0.25736747374922242</c:v>
                </c:pt>
                <c:pt idx="67">
                  <c:v>0.27762786130564598</c:v>
                </c:pt>
                <c:pt idx="68">
                  <c:v>0.29881685750688536</c:v>
                </c:pt>
                <c:pt idx="69">
                  <c:v>0.32090537154238452</c:v>
                </c:pt>
                <c:pt idx="70">
                  <c:v>0.34385486075580962</c:v>
                </c:pt>
                <c:pt idx="71">
                  <c:v>0.36761690704876449</c:v>
                </c:pt>
                <c:pt idx="72">
                  <c:v>0.39213291460517374</c:v>
                </c:pt>
                <c:pt idx="73">
                  <c:v>0.41733395277993479</c:v>
                </c:pt>
                <c:pt idx="74">
                  <c:v>0.44314076765160848</c:v>
                </c:pt>
                <c:pt idx="75">
                  <c:v>0.46946398448572324</c:v>
                </c:pt>
                <c:pt idx="76">
                  <c:v>0.49620452105800206</c:v>
                </c:pt>
                <c:pt idx="77">
                  <c:v>0.52325422833354218</c:v>
                </c:pt>
                <c:pt idx="78">
                  <c:v>0.55049677031210509</c:v>
                </c:pt>
                <c:pt idx="79">
                  <c:v>0.57780874890350087</c:v>
                </c:pt>
                <c:pt idx="80">
                  <c:v>0.60506107252534669</c:v>
                </c:pt>
                <c:pt idx="81">
                  <c:v>0.63212055882855767</c:v>
                </c:pt>
                <c:pt idx="82">
                  <c:v>0.65885175275012975</c:v>
                </c:pt>
                <c:pt idx="83">
                  <c:v>0.68511893125768797</c:v>
                </c:pt>
                <c:pt idx="84">
                  <c:v>0.71078825607047635</c:v>
                </c:pt>
                <c:pt idx="85">
                  <c:v>0.73573002579132385</c:v>
                </c:pt>
                <c:pt idx="86">
                  <c:v>0.75982096981451996</c:v>
                </c:pt>
                <c:pt idx="87">
                  <c:v>0.78294651869005483</c:v>
                </c:pt>
                <c:pt idx="88">
                  <c:v>0.80500297995139292</c:v>
                </c:pt>
                <c:pt idx="89">
                  <c:v>0.82589954535800425</c:v>
                </c:pt>
                <c:pt idx="90">
                  <c:v>0.84556005560274927</c:v>
                </c:pt>
                <c:pt idx="91">
                  <c:v>0.86392445220350755</c:v>
                </c:pt>
                <c:pt idx="92">
                  <c:v>0.8809498537781435</c:v>
                </c:pt>
                <c:pt idx="93">
                  <c:v>0.89661120520766013</c:v>
                </c:pt>
                <c:pt idx="94">
                  <c:v>0.91090146307729325</c:v>
                </c:pt>
                <c:pt idx="95">
                  <c:v>0.92383129871871639</c:v>
                </c:pt>
                <c:pt idx="96">
                  <c:v>0.93542832034517442</c:v>
                </c:pt>
                <c:pt idx="97">
                  <c:v>0.94573583710727727</c:v>
                </c:pt>
                <c:pt idx="98">
                  <c:v>0.95481120913393891</c:v>
                </c:pt>
                <c:pt idx="99">
                  <c:v>0.96272384737973382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766912"/>
        <c:axId val="297768832"/>
      </c:scatterChart>
      <c:valAx>
        <c:axId val="297766912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2186548556430603"/>
              <c:y val="0.87868037328667514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crossAx val="297768832"/>
        <c:crosses val="autoZero"/>
        <c:crossBetween val="midCat"/>
      </c:valAx>
      <c:valAx>
        <c:axId val="297768832"/>
        <c:scaling>
          <c:logBase val="10"/>
          <c:orientation val="minMax"/>
          <c:max val="1"/>
          <c:min val="1.0000000000000028E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Fail fraction F(t)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7766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Weibit Plot of</a:t>
            </a:r>
          </a:p>
          <a:p>
            <a:pPr>
              <a:defRPr sz="1400"/>
            </a:pPr>
            <a:r>
              <a:rPr lang="en-US" sz="1400"/>
              <a:t>Human Mortality Data and 2-Weibull Fit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'Ex 4.2'!$O$7</c:f>
              <c:strCache>
                <c:ptCount val="1"/>
                <c:pt idx="0">
                  <c:v>Wei F(t)</c:v>
                </c:pt>
              </c:strCache>
            </c:strRef>
          </c:tx>
          <c:marker>
            <c:symbol val="none"/>
          </c:marker>
          <c:xVal>
            <c:numRef>
              <c:f>'Ex 4.2'!$B$8:$B$107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4.2'!$O$8:$O$107</c:f>
              <c:numCache>
                <c:formatCode>General</c:formatCode>
                <c:ptCount val="100"/>
                <c:pt idx="0">
                  <c:v>-5.000220538099418</c:v>
                </c:pt>
                <c:pt idx="1">
                  <c:v>-4.8962484333386671</c:v>
                </c:pt>
                <c:pt idx="2">
                  <c:v>-4.8354283934005471</c:v>
                </c:pt>
                <c:pt idx="3">
                  <c:v>-4.792274759860045</c:v>
                </c:pt>
                <c:pt idx="4">
                  <c:v>-4.7587988585291194</c:v>
                </c:pt>
                <c:pt idx="5">
                  <c:v>-4.7314392055039152</c:v>
                </c:pt>
                <c:pt idx="6">
                  <c:v>-4.7082911120804898</c:v>
                </c:pt>
                <c:pt idx="7">
                  <c:v>-4.6882106069991663</c:v>
                </c:pt>
                <c:pt idx="8">
                  <c:v>-4.6704502298198571</c:v>
                </c:pt>
                <c:pt idx="9">
                  <c:v>-4.6544871457623049</c:v>
                </c:pt>
                <c:pt idx="10">
                  <c:v>-4.639932714392172</c:v>
                </c:pt>
                <c:pt idx="11">
                  <c:v>-4.6264806713929891</c:v>
                </c:pt>
                <c:pt idx="12">
                  <c:v>-4.6138752381245736</c:v>
                </c:pt>
                <c:pt idx="13">
                  <c:v>-4.601890230666414</c:v>
                </c:pt>
                <c:pt idx="14">
                  <c:v>-4.5903145938523995</c:v>
                </c:pt>
                <c:pt idx="15">
                  <c:v>-4.5789418928551466</c:v>
                </c:pt>
                <c:pt idx="16">
                  <c:v>-4.5675623889124113</c:v>
                </c:pt>
                <c:pt idx="17">
                  <c:v>-4.5559569323809326</c:v>
                </c:pt>
                <c:pt idx="18">
                  <c:v>-4.5438922653595615</c:v>
                </c:pt>
                <c:pt idx="19">
                  <c:v>-4.5311175529844396</c:v>
                </c:pt>
                <c:pt idx="20">
                  <c:v>-4.5173621141081135</c:v>
                </c:pt>
                <c:pt idx="21">
                  <c:v>-4.5023344258737499</c:v>
                </c:pt>
                <c:pt idx="22">
                  <c:v>-4.4857225439660748</c:v>
                </c:pt>
                <c:pt idx="23">
                  <c:v>-4.4671961128655964</c:v>
                </c:pt>
                <c:pt idx="24">
                  <c:v>-4.4464101345587741</c:v>
                </c:pt>
                <c:pt idx="25">
                  <c:v>-4.4230106138768779</c:v>
                </c:pt>
                <c:pt idx="26">
                  <c:v>-4.3966420990294042</c:v>
                </c:pt>
                <c:pt idx="27">
                  <c:v>-4.3669569868774545</c:v>
                </c:pt>
                <c:pt idx="28">
                  <c:v>-4.3336262725935937</c:v>
                </c:pt>
                <c:pt idx="29">
                  <c:v>-4.2963512125043195</c:v>
                </c:pt>
                <c:pt idx="30">
                  <c:v>-4.2548751687237267</c:v>
                </c:pt>
                <c:pt idx="31">
                  <c:v>-4.2089947544256301</c:v>
                </c:pt>
                <c:pt idx="32">
                  <c:v>-4.158569339384127</c:v>
                </c:pt>
                <c:pt idx="33">
                  <c:v>-4.1035280364150104</c:v>
                </c:pt>
                <c:pt idx="34">
                  <c:v>-4.0438734791544517</c:v>
                </c:pt>
                <c:pt idx="35">
                  <c:v>-3.9796820013480421</c:v>
                </c:pt>
                <c:pt idx="36">
                  <c:v>-3.9111001925051427</c:v>
                </c:pt>
                <c:pt idx="37">
                  <c:v>-3.8383381730506261</c:v>
                </c:pt>
                <c:pt idx="38">
                  <c:v>-3.7616602416664207</c:v>
                </c:pt>
                <c:pt idx="39">
                  <c:v>-3.6813737508241373</c:v>
                </c:pt>
                <c:pt idx="40">
                  <c:v>-3.5978171414129658</c:v>
                </c:pt>
                <c:pt idx="41">
                  <c:v>-3.5113480194155189</c:v>
                </c:pt>
                <c:pt idx="42">
                  <c:v>-3.4223320144122416</c:v>
                </c:pt>
                <c:pt idx="43">
                  <c:v>-3.331132960629875</c:v>
                </c:pt>
                <c:pt idx="44">
                  <c:v>-3.2381047263143912</c:v>
                </c:pt>
                <c:pt idx="45">
                  <c:v>-3.1435848188392908</c:v>
                </c:pt>
                <c:pt idx="46">
                  <c:v>-3.0478897319050362</c:v>
                </c:pt>
                <c:pt idx="47">
                  <c:v>-2.9513118863121819</c:v>
                </c:pt>
                <c:pt idx="48">
                  <c:v>-2.8541179464734183</c:v>
                </c:pt>
                <c:pt idx="49">
                  <c:v>-2.7565482643806654</c:v>
                </c:pt>
                <c:pt idx="50">
                  <c:v>-2.6588172017028282</c:v>
                </c:pt>
                <c:pt idx="51">
                  <c:v>-2.5611140993170145</c:v>
                </c:pt>
                <c:pt idx="52">
                  <c:v>-2.4636046933713809</c:v>
                </c:pt>
                <c:pt idx="53">
                  <c:v>-2.3664328113624231</c:v>
                </c:pt>
                <c:pt idx="54">
                  <c:v>-2.2697222161108086</c:v>
                </c:pt>
                <c:pt idx="55">
                  <c:v>-2.1735784971204328</c:v>
                </c:pt>
                <c:pt idx="56">
                  <c:v>-2.0780909361509221</c:v>
                </c:pt>
                <c:pt idx="57">
                  <c:v>-1.9833342964295411</c:v>
                </c:pt>
                <c:pt idx="58">
                  <c:v>-1.8893705028915848</c:v>
                </c:pt>
                <c:pt idx="59">
                  <c:v>-1.7962501946286558</c:v>
                </c:pt>
                <c:pt idx="60">
                  <c:v>-1.7040141409566512</c:v>
                </c:pt>
                <c:pt idx="61">
                  <c:v>-1.6126945198367684</c:v>
                </c:pt>
                <c:pt idx="62">
                  <c:v>-1.522316062402159</c:v>
                </c:pt>
                <c:pt idx="63">
                  <c:v>-1.4328970705942576</c:v>
                </c:pt>
                <c:pt idx="64">
                  <c:v>-1.3444503168436779</c:v>
                </c:pt>
                <c:pt idx="65">
                  <c:v>-1.2569838357023091</c:v>
                </c:pt>
                <c:pt idx="66">
                  <c:v>-1.1705016176292804</c:v>
                </c:pt>
                <c:pt idx="67">
                  <c:v>-1.0850042149708414</c:v>
                </c:pt>
                <c:pt idx="68">
                  <c:v>-1.0004892697151317</c:v>
                </c:pt>
                <c:pt idx="69">
                  <c:v>-0.91695197196598299</c:v>
                </c:pt>
                <c:pt idx="70">
                  <c:v>-0.83438545735012426</c:v>
                </c:pt>
                <c:pt idx="71">
                  <c:v>-0.75278115080831798</c:v>
                </c:pt>
                <c:pt idx="72">
                  <c:v>-0.67212906346279733</c:v>
                </c:pt>
                <c:pt idx="73">
                  <c:v>-0.59241804852637214</c:v>
                </c:pt>
                <c:pt idx="74">
                  <c:v>-0.51363602153803689</c:v>
                </c:pt>
                <c:pt idx="75">
                  <c:v>-0.4357701495840845</c:v>
                </c:pt>
                <c:pt idx="76">
                  <c:v>-0.35880701359565276</c:v>
                </c:pt>
                <c:pt idx="77">
                  <c:v>-0.28273274730339265</c:v>
                </c:pt>
                <c:pt idx="78">
                  <c:v>-0.2075331559751569</c:v>
                </c:pt>
                <c:pt idx="79">
                  <c:v>-0.13319381765989502</c:v>
                </c:pt>
                <c:pt idx="80">
                  <c:v>-5.9700169306138778E-2</c:v>
                </c:pt>
                <c:pt idx="81">
                  <c:v>1.2962420187932335E-2</c:v>
                </c:pt>
                <c:pt idx="82">
                  <c:v>8.4808588208186722E-2</c:v>
                </c:pt>
                <c:pt idx="83">
                  <c:v>0.15585292639492049</c:v>
                </c:pt>
                <c:pt idx="84">
                  <c:v>0.22610993700969059</c:v>
                </c:pt>
                <c:pt idx="85">
                  <c:v>0.29559399653813495</c:v>
                </c:pt>
                <c:pt idx="86">
                  <c:v>0.36431932552433749</c:v>
                </c:pt>
                <c:pt idx="87">
                  <c:v>0.43229996376761332</c:v>
                </c:pt>
                <c:pt idx="88">
                  <c:v>0.49954975012979552</c:v>
                </c:pt>
                <c:pt idx="89">
                  <c:v>0.56608230630264844</c:v>
                </c:pt>
                <c:pt idx="90">
                  <c:v>0.63191102397287136</c:v>
                </c:pt>
                <c:pt idx="91">
                  <c:v>0.69704905489824065</c:v>
                </c:pt>
                <c:pt idx="92">
                  <c:v>0.76150930347419976</c:v>
                </c:pt>
                <c:pt idx="93">
                  <c:v>0.82530442142717308</c:v>
                </c:pt>
                <c:pt idx="94">
                  <c:v>0.88844680432009782</c:v>
                </c:pt>
                <c:pt idx="95">
                  <c:v>0.95094858959836159</c:v>
                </c:pt>
                <c:pt idx="96">
                  <c:v>1.0128216559411416</c:v>
                </c:pt>
                <c:pt idx="97">
                  <c:v>1.0740776237151579</c:v>
                </c:pt>
                <c:pt idx="98">
                  <c:v>1.1347278563554422</c:v>
                </c:pt>
                <c:pt idx="99">
                  <c:v>1.1947834625217042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'Ex 4.2'!$L$7</c:f>
              <c:strCache>
                <c:ptCount val="1"/>
                <c:pt idx="0">
                  <c:v>Wei Data</c:v>
                </c:pt>
              </c:strCache>
            </c:strRef>
          </c:tx>
          <c:marker>
            <c:symbol val="diamond"/>
            <c:size val="4"/>
          </c:marker>
          <c:xVal>
            <c:numRef>
              <c:f>'Ex 4.2'!$B$8:$B$107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4.2'!$L$8:$L$107</c:f>
              <c:numCache>
                <c:formatCode>General</c:formatCode>
                <c:ptCount val="100"/>
                <c:pt idx="0">
                  <c:v>-4.9533102274769938</c:v>
                </c:pt>
                <c:pt idx="1">
                  <c:v>-4.8809236875746018</c:v>
                </c:pt>
                <c:pt idx="2">
                  <c:v>-4.8345833503158921</c:v>
                </c:pt>
                <c:pt idx="3">
                  <c:v>-4.8011850699140473</c:v>
                </c:pt>
                <c:pt idx="4">
                  <c:v>-4.7747729703742738</c:v>
                </c:pt>
                <c:pt idx="5">
                  <c:v>-4.7513526961661707</c:v>
                </c:pt>
                <c:pt idx="6">
                  <c:v>-4.7296002643662627</c:v>
                </c:pt>
                <c:pt idx="7">
                  <c:v>-4.7094202073618963</c:v>
                </c:pt>
                <c:pt idx="8">
                  <c:v>-4.6918179927137595</c:v>
                </c:pt>
                <c:pt idx="9">
                  <c:v>-4.6766661876931579</c:v>
                </c:pt>
                <c:pt idx="10">
                  <c:v>-4.6627992988247273</c:v>
                </c:pt>
                <c:pt idx="11">
                  <c:v>-4.6491220735172734</c:v>
                </c:pt>
                <c:pt idx="12">
                  <c:v>-4.63151416132769</c:v>
                </c:pt>
                <c:pt idx="13">
                  <c:v>-4.6051701859880971</c:v>
                </c:pt>
                <c:pt idx="14">
                  <c:v>-4.5678744012443993</c:v>
                </c:pt>
                <c:pt idx="15">
                  <c:v>-4.5199103420372682</c:v>
                </c:pt>
                <c:pt idx="16">
                  <c:v>-4.4636706237143882</c:v>
                </c:pt>
                <c:pt idx="17">
                  <c:v>-4.4022293419913971</c:v>
                </c:pt>
                <c:pt idx="18">
                  <c:v>-4.3397337224836292</c:v>
                </c:pt>
                <c:pt idx="19">
                  <c:v>-4.277306323903475</c:v>
                </c:pt>
                <c:pt idx="20">
                  <c:v>-4.2158344598098072</c:v>
                </c:pt>
                <c:pt idx="21">
                  <c:v>-4.1553692640598783</c:v>
                </c:pt>
                <c:pt idx="22">
                  <c:v>-4.0959458435890728</c:v>
                </c:pt>
                <c:pt idx="23">
                  <c:v>-4.0392883564740245</c:v>
                </c:pt>
                <c:pt idx="24">
                  <c:v>-3.9862079036175211</c:v>
                </c:pt>
                <c:pt idx="25">
                  <c:v>-3.9363156979971921</c:v>
                </c:pt>
                <c:pt idx="26">
                  <c:v>-3.8887948793089384</c:v>
                </c:pt>
                <c:pt idx="27">
                  <c:v>-3.8429634694966497</c:v>
                </c:pt>
                <c:pt idx="28">
                  <c:v>-3.7982479911692995</c:v>
                </c:pt>
                <c:pt idx="29">
                  <c:v>-3.7537380264624312</c:v>
                </c:pt>
                <c:pt idx="30">
                  <c:v>-3.7094904080180626</c:v>
                </c:pt>
                <c:pt idx="31">
                  <c:v>-3.6651629274966195</c:v>
                </c:pt>
                <c:pt idx="32">
                  <c:v>-3.6204734214498768</c:v>
                </c:pt>
                <c:pt idx="33">
                  <c:v>-3.5751936897101202</c:v>
                </c:pt>
                <c:pt idx="34">
                  <c:v>-3.5288035062673027</c:v>
                </c:pt>
                <c:pt idx="35">
                  <c:v>-3.4815401343446952</c:v>
                </c:pt>
                <c:pt idx="36">
                  <c:v>-3.433617272918267</c:v>
                </c:pt>
                <c:pt idx="37">
                  <c:v>-3.3849304091982835</c:v>
                </c:pt>
                <c:pt idx="38">
                  <c:v>-3.3351287816924517</c:v>
                </c:pt>
                <c:pt idx="39">
                  <c:v>-3.2839478216119149</c:v>
                </c:pt>
                <c:pt idx="40">
                  <c:v>-3.2317078036835798</c:v>
                </c:pt>
                <c:pt idx="41">
                  <c:v>-3.1782138431493117</c:v>
                </c:pt>
                <c:pt idx="42">
                  <c:v>-3.1235656450638758</c:v>
                </c:pt>
                <c:pt idx="43">
                  <c:v>-3.0676580131255813</c:v>
                </c:pt>
                <c:pt idx="44">
                  <c:v>-3.0104399024262656</c:v>
                </c:pt>
                <c:pt idx="45">
                  <c:v>-2.9515240188896708</c:v>
                </c:pt>
                <c:pt idx="46">
                  <c:v>-2.8911920942800666</c:v>
                </c:pt>
                <c:pt idx="47">
                  <c:v>-2.8295400986899195</c:v>
                </c:pt>
                <c:pt idx="48">
                  <c:v>-2.7670043439458802</c:v>
                </c:pt>
                <c:pt idx="49">
                  <c:v>-2.7039585831989559</c:v>
                </c:pt>
                <c:pt idx="50">
                  <c:v>-2.6404382826921911</c:v>
                </c:pt>
                <c:pt idx="51">
                  <c:v>-2.5762327764820232</c:v>
                </c:pt>
                <c:pt idx="52">
                  <c:v>-2.511086367571385</c:v>
                </c:pt>
                <c:pt idx="53">
                  <c:v>-2.4447248601551688</c:v>
                </c:pt>
                <c:pt idx="54">
                  <c:v>-2.3767699911834228</c:v>
                </c:pt>
                <c:pt idx="55">
                  <c:v>-2.3067939377681008</c:v>
                </c:pt>
                <c:pt idx="56">
                  <c:v>-2.2349264445202306</c:v>
                </c:pt>
                <c:pt idx="57">
                  <c:v>-2.1614328132381617</c:v>
                </c:pt>
                <c:pt idx="58">
                  <c:v>-2.0868287601138538</c:v>
                </c:pt>
                <c:pt idx="59">
                  <c:v>-2.0114838724966093</c:v>
                </c:pt>
                <c:pt idx="60">
                  <c:v>-1.9353758303404136</c:v>
                </c:pt>
                <c:pt idx="61">
                  <c:v>-1.8582839611006829</c:v>
                </c:pt>
                <c:pt idx="62">
                  <c:v>-1.7802855471544277</c:v>
                </c:pt>
                <c:pt idx="63">
                  <c:v>-1.7014435582301246</c:v>
                </c:pt>
                <c:pt idx="64">
                  <c:v>-1.621966063011371</c:v>
                </c:pt>
                <c:pt idx="65">
                  <c:v>-1.5421531656285041</c:v>
                </c:pt>
                <c:pt idx="66">
                  <c:v>-1.4621392254132208</c:v>
                </c:pt>
                <c:pt idx="67">
                  <c:v>-1.3817049087860835</c:v>
                </c:pt>
                <c:pt idx="68">
                  <c:v>-1.300557128841326</c:v>
                </c:pt>
                <c:pt idx="69">
                  <c:v>-1.2187142609809716</c:v>
                </c:pt>
                <c:pt idx="70">
                  <c:v>-1.1366568937077564</c:v>
                </c:pt>
                <c:pt idx="71">
                  <c:v>-1.0547485250217223</c:v>
                </c:pt>
                <c:pt idx="72">
                  <c:v>-0.97291399481524565</c:v>
                </c:pt>
                <c:pt idx="73">
                  <c:v>-0.89093979943848611</c:v>
                </c:pt>
                <c:pt idx="74">
                  <c:v>-0.80867027181548445</c:v>
                </c:pt>
                <c:pt idx="75">
                  <c:v>-0.72631107333837919</c:v>
                </c:pt>
                <c:pt idx="76">
                  <c:v>-0.64409038527308282</c:v>
                </c:pt>
                <c:pt idx="77">
                  <c:v>-0.56183825578852198</c:v>
                </c:pt>
                <c:pt idx="78">
                  <c:v>-0.47916547103812207</c:v>
                </c:pt>
                <c:pt idx="79">
                  <c:v>-0.39563854729042908</c:v>
                </c:pt>
                <c:pt idx="80">
                  <c:v>-0.3109506993911354</c:v>
                </c:pt>
                <c:pt idx="81">
                  <c:v>-0.22498274158823814</c:v>
                </c:pt>
                <c:pt idx="82">
                  <c:v>-0.13765416529879537</c:v>
                </c:pt>
                <c:pt idx="83">
                  <c:v>-4.9127220966692912E-2</c:v>
                </c:pt>
                <c:pt idx="84">
                  <c:v>4.0364289789423871E-2</c:v>
                </c:pt>
                <c:pt idx="85">
                  <c:v>0.13011556532335308</c:v>
                </c:pt>
                <c:pt idx="86">
                  <c:v>0.21990631712122563</c:v>
                </c:pt>
                <c:pt idx="87">
                  <c:v>0.30953406894388075</c:v>
                </c:pt>
                <c:pt idx="88">
                  <c:v>0.39880296523461384</c:v>
                </c:pt>
                <c:pt idx="89">
                  <c:v>0.48754266714361905</c:v>
                </c:pt>
                <c:pt idx="90">
                  <c:v>0.5756016167049014</c:v>
                </c:pt>
                <c:pt idx="91">
                  <c:v>0.66284260029508979</c:v>
                </c:pt>
                <c:pt idx="92">
                  <c:v>0.7491446429787294</c:v>
                </c:pt>
                <c:pt idx="93">
                  <c:v>0.83439931639291409</c:v>
                </c:pt>
                <c:pt idx="94">
                  <c:v>0.91850827131510937</c:v>
                </c:pt>
                <c:pt idx="95">
                  <c:v>1.0013889466020636</c:v>
                </c:pt>
                <c:pt idx="96">
                  <c:v>1.0829705926781525</c:v>
                </c:pt>
                <c:pt idx="97">
                  <c:v>1.1631883091025734</c:v>
                </c:pt>
                <c:pt idx="98">
                  <c:v>1.2419879834226442</c:v>
                </c:pt>
                <c:pt idx="99">
                  <c:v>1.3193208778667682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'Ex 4.2'!$M$7</c:f>
              <c:strCache>
                <c:ptCount val="1"/>
                <c:pt idx="0">
                  <c:v>Wei F1(t)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xVal>
            <c:numRef>
              <c:f>'Ex 4.2'!$B$8:$B$107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4.2'!$M$8:$M$107</c:f>
              <c:numCache>
                <c:formatCode>General</c:formatCode>
                <c:ptCount val="100"/>
                <c:pt idx="0">
                  <c:v>-5.0002205385877101</c:v>
                </c:pt>
                <c:pt idx="1">
                  <c:v>-4.8962484615037134</c:v>
                </c:pt>
                <c:pt idx="2">
                  <c:v>-4.835428695287499</c:v>
                </c:pt>
                <c:pt idx="3">
                  <c:v>-4.7922763844197229</c:v>
                </c:pt>
                <c:pt idx="4">
                  <c:v>-4.7588048517225952</c:v>
                </c:pt>
                <c:pt idx="5">
                  <c:v>-4.7314566182035049</c:v>
                </c:pt>
                <c:pt idx="6">
                  <c:v>-4.7083340162294149</c:v>
                </c:pt>
                <c:pt idx="7">
                  <c:v>-4.6883043073357333</c:v>
                </c:pt>
                <c:pt idx="8">
                  <c:v>-4.6706368519872754</c:v>
                </c:pt>
                <c:pt idx="9">
                  <c:v>-4.654832774638602</c:v>
                </c:pt>
                <c:pt idx="10">
                  <c:v>-4.6405362476679564</c:v>
                </c:pt>
                <c:pt idx="11">
                  <c:v>-4.6274845411195074</c:v>
                </c:pt>
                <c:pt idx="12">
                  <c:v>-4.6154781349684866</c:v>
                </c:pt>
                <c:pt idx="13">
                  <c:v>-4.6043619391454218</c:v>
                </c:pt>
                <c:pt idx="14">
                  <c:v>-4.5940130084223787</c:v>
                </c:pt>
                <c:pt idx="15">
                  <c:v>-4.5843322302517429</c:v>
                </c:pt>
                <c:pt idx="16">
                  <c:v>-4.5752385369792821</c:v>
                </c:pt>
                <c:pt idx="17">
                  <c:v>-4.5666647749032849</c:v>
                </c:pt>
                <c:pt idx="18">
                  <c:v>-4.5585546917127457</c:v>
                </c:pt>
                <c:pt idx="19">
                  <c:v>-4.5508606975546124</c:v>
                </c:pt>
                <c:pt idx="20">
                  <c:v>-4.5435421729291994</c:v>
                </c:pt>
                <c:pt idx="21">
                  <c:v>-4.536564170583965</c:v>
                </c:pt>
                <c:pt idx="22">
                  <c:v>-4.5298964061983362</c:v>
                </c:pt>
                <c:pt idx="23">
                  <c:v>-4.523512464035516</c:v>
                </c:pt>
                <c:pt idx="24">
                  <c:v>-4.5173891648574811</c:v>
                </c:pt>
                <c:pt idx="25">
                  <c:v>-4.5115060578844881</c:v>
                </c:pt>
                <c:pt idx="26">
                  <c:v>-4.5058450086870616</c:v>
                </c:pt>
                <c:pt idx="27">
                  <c:v>-4.5003898620614322</c:v>
                </c:pt>
                <c:pt idx="28">
                  <c:v>-4.4951261640897453</c:v>
                </c:pt>
                <c:pt idx="29">
                  <c:v>-4.4900409313383909</c:v>
                </c:pt>
                <c:pt idx="30">
                  <c:v>-4.4851224579149358</c:v>
                </c:pt>
                <c:pt idx="31">
                  <c:v>-4.4803601531677542</c:v>
                </c:pt>
                <c:pt idx="32">
                  <c:v>-4.4757444043677399</c:v>
                </c:pt>
                <c:pt idx="33">
                  <c:v>-4.4712664598952898</c:v>
                </c:pt>
                <c:pt idx="34">
                  <c:v>-4.4669183293643009</c:v>
                </c:pt>
                <c:pt idx="35">
                  <c:v>-4.4626926978192909</c:v>
                </c:pt>
                <c:pt idx="36">
                  <c:v>-4.4585828516910802</c:v>
                </c:pt>
                <c:pt idx="37">
                  <c:v>-4.4545826146287526</c:v>
                </c:pt>
                <c:pt idx="38">
                  <c:v>-4.4506862916682692</c:v>
                </c:pt>
                <c:pt idx="39">
                  <c:v>-4.4468886204706237</c:v>
                </c:pt>
                <c:pt idx="40">
                  <c:v>-4.4431847285820663</c:v>
                </c:pt>
                <c:pt idx="41">
                  <c:v>-4.4395700958452062</c:v>
                </c:pt>
                <c:pt idx="42">
                  <c:v>-4.4360405212336733</c:v>
                </c:pt>
                <c:pt idx="43">
                  <c:v>-4.4325920934999736</c:v>
                </c:pt>
                <c:pt idx="44">
                  <c:v>-4.4292211651221676</c:v>
                </c:pt>
                <c:pt idx="45">
                  <c:v>-4.4259243291143466</c:v>
                </c:pt>
                <c:pt idx="46">
                  <c:v>-4.4226983983312023</c:v>
                </c:pt>
                <c:pt idx="47">
                  <c:v>-4.4195403869515255</c:v>
                </c:pt>
                <c:pt idx="48">
                  <c:v>-4.416447493871118</c:v>
                </c:pt>
                <c:pt idx="49">
                  <c:v>-4.4134170877734942</c:v>
                </c:pt>
                <c:pt idx="50">
                  <c:v>-4.4104466936790612</c:v>
                </c:pt>
                <c:pt idx="51">
                  <c:v>-4.4075339808004932</c:v>
                </c:pt>
                <c:pt idx="52">
                  <c:v>-4.4046767515548906</c:v>
                </c:pt>
                <c:pt idx="53">
                  <c:v>-4.4018729316030702</c:v>
                </c:pt>
                <c:pt idx="54">
                  <c:v>-4.3991205608028414</c:v>
                </c:pt>
                <c:pt idx="55">
                  <c:v>-4.3964177849774382</c:v>
                </c:pt>
                <c:pt idx="56">
                  <c:v>-4.3937628484125311</c:v>
                </c:pt>
                <c:pt idx="57">
                  <c:v>-4.3911540870057495</c:v>
                </c:pt>
                <c:pt idx="58">
                  <c:v>-4.3885899220018523</c:v>
                </c:pt>
                <c:pt idx="59">
                  <c:v>-4.3860688542543951</c:v>
                </c:pt>
                <c:pt idx="60">
                  <c:v>-4.3835894589617119</c:v>
                </c:pt>
                <c:pt idx="61">
                  <c:v>-4.3811503808309453</c:v>
                </c:pt>
                <c:pt idx="62">
                  <c:v>-4.3787503296289794</c:v>
                </c:pt>
                <c:pt idx="63">
                  <c:v>-4.3763880760837637</c:v>
                </c:pt>
                <c:pt idx="64">
                  <c:v>-4.3740624481033663</c:v>
                </c:pt>
                <c:pt idx="65">
                  <c:v>-4.3717723272837468</c:v>
                </c:pt>
                <c:pt idx="66">
                  <c:v>-4.3695166456790675</c:v>
                </c:pt>
                <c:pt idx="67">
                  <c:v>-4.3672943828112922</c:v>
                </c:pt>
                <c:pt idx="68">
                  <c:v>-4.365104562898126</c:v>
                </c:pt>
                <c:pt idx="69">
                  <c:v>-4.3629462522803095</c:v>
                </c:pt>
                <c:pt idx="70">
                  <c:v>-4.3608185570315143</c:v>
                </c:pt>
                <c:pt idx="71">
                  <c:v>-4.3587206207353013</c:v>
                </c:pt>
                <c:pt idx="72">
                  <c:v>-4.3566516224154501</c:v>
                </c:pt>
                <c:pt idx="73">
                  <c:v>-4.3546107746070852</c:v>
                </c:pt>
                <c:pt idx="74">
                  <c:v>-4.3525973215572664</c:v>
                </c:pt>
                <c:pt idx="75">
                  <c:v>-4.3506105375447621</c:v>
                </c:pt>
                <c:pt idx="76">
                  <c:v>-4.348649725309663</c:v>
                </c:pt>
                <c:pt idx="77">
                  <c:v>-4.3467142145842717</c:v>
                </c:pt>
                <c:pt idx="78">
                  <c:v>-4.344803360717659</c:v>
                </c:pt>
                <c:pt idx="79">
                  <c:v>-4.3429165433866279</c:v>
                </c:pt>
                <c:pt idx="80">
                  <c:v>-4.3410531653868452</c:v>
                </c:pt>
                <c:pt idx="81">
                  <c:v>-4.3392126514980722</c:v>
                </c:pt>
                <c:pt idx="82">
                  <c:v>-4.3373944474182231</c:v>
                </c:pt>
                <c:pt idx="83">
                  <c:v>-4.3355980187612122</c:v>
                </c:pt>
                <c:pt idx="84">
                  <c:v>-4.3338228501141627</c:v>
                </c:pt>
                <c:pt idx="85">
                  <c:v>-4.3320684441496846</c:v>
                </c:pt>
                <c:pt idx="86">
                  <c:v>-4.3303343207895244</c:v>
                </c:pt>
                <c:pt idx="87">
                  <c:v>-4.3286200164159796</c:v>
                </c:pt>
                <c:pt idx="88">
                  <c:v>-4.3269250831278931</c:v>
                </c:pt>
                <c:pt idx="89">
                  <c:v>-4.3252490880381691</c:v>
                </c:pt>
                <c:pt idx="90">
                  <c:v>-4.3235916126101861</c:v>
                </c:pt>
                <c:pt idx="91">
                  <c:v>-4.321952252030357</c:v>
                </c:pt>
                <c:pt idx="92">
                  <c:v>-4.3203306146147256</c:v>
                </c:pt>
                <c:pt idx="93">
                  <c:v>-4.3187263212472153</c:v>
                </c:pt>
                <c:pt idx="94">
                  <c:v>-4.3171390048476308</c:v>
                </c:pt>
                <c:pt idx="95">
                  <c:v>-4.3155683098675386</c:v>
                </c:pt>
                <c:pt idx="96">
                  <c:v>-4.3140138918122073</c:v>
                </c:pt>
                <c:pt idx="97">
                  <c:v>-4.3124754167871258</c:v>
                </c:pt>
                <c:pt idx="98">
                  <c:v>-4.3109525610675252</c:v>
                </c:pt>
                <c:pt idx="99">
                  <c:v>-4.3094450106894993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'Ex 4.2'!$N$7</c:f>
              <c:strCache>
                <c:ptCount val="1"/>
                <c:pt idx="0">
                  <c:v>Wei F2(t)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xVal>
            <c:numRef>
              <c:f>'Ex 4.2'!$B$8:$B$107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4.2'!$N$8:$N$107</c:f>
              <c:numCache>
                <c:formatCode>General</c:formatCode>
                <c:ptCount val="100"/>
                <c:pt idx="0">
                  <c:v>-26.440325430542277</c:v>
                </c:pt>
                <c:pt idx="1">
                  <c:v>-22.281432327046836</c:v>
                </c:pt>
                <c:pt idx="2">
                  <c:v>-19.848641743134632</c:v>
                </c:pt>
                <c:pt idx="3">
                  <c:v>-18.122549319456901</c:v>
                </c:pt>
                <c:pt idx="4">
                  <c:v>-16.783688008864409</c:v>
                </c:pt>
                <c:pt idx="5">
                  <c:v>-15.68975866815461</c:v>
                </c:pt>
                <c:pt idx="6">
                  <c:v>-14.764854589210445</c:v>
                </c:pt>
                <c:pt idx="7">
                  <c:v>-13.963666233476619</c:v>
                </c:pt>
                <c:pt idx="8">
                  <c:v>-13.256968019584567</c:v>
                </c:pt>
                <c:pt idx="9">
                  <c:v>-12.624804925632189</c:v>
                </c:pt>
                <c:pt idx="10">
                  <c:v>-12.052943846801845</c:v>
                </c:pt>
                <c:pt idx="11">
                  <c:v>-11.530875584856473</c:v>
                </c:pt>
                <c:pt idx="12">
                  <c:v>-11.050619338819423</c:v>
                </c:pt>
                <c:pt idx="13">
                  <c:v>-10.605971505893335</c:v>
                </c:pt>
                <c:pt idx="14">
                  <c:v>-10.192014276972703</c:v>
                </c:pt>
                <c:pt idx="15">
                  <c:v>-9.8047831501461786</c:v>
                </c:pt>
                <c:pt idx="16">
                  <c:v>-9.4410354192479726</c:v>
                </c:pt>
                <c:pt idx="17">
                  <c:v>-9.0980849362083074</c:v>
                </c:pt>
                <c:pt idx="18">
                  <c:v>-8.7736816085870029</c:v>
                </c:pt>
                <c:pt idx="19">
                  <c:v>-8.4659218422618032</c:v>
                </c:pt>
                <c:pt idx="20">
                  <c:v>-8.1731808572451641</c:v>
                </c:pt>
                <c:pt idx="21">
                  <c:v>-7.8940607634357089</c:v>
                </c:pt>
                <c:pt idx="22">
                  <c:v>-7.6273501880106638</c:v>
                </c:pt>
                <c:pt idx="23">
                  <c:v>-7.3719925014979184</c:v>
                </c:pt>
                <c:pt idx="24">
                  <c:v>-7.1270605343763389</c:v>
                </c:pt>
                <c:pt idx="25">
                  <c:v>-6.8917362554566646</c:v>
                </c:pt>
                <c:pt idx="26">
                  <c:v>-6.6652942875595613</c:v>
                </c:pt>
                <c:pt idx="27">
                  <c:v>-6.4470884225343159</c:v>
                </c:pt>
                <c:pt idx="28">
                  <c:v>-6.2365405036666699</c:v>
                </c:pt>
                <c:pt idx="29">
                  <c:v>-6.0331311936125687</c:v>
                </c:pt>
                <c:pt idx="30">
                  <c:v>-5.836392256674654</c:v>
                </c:pt>
                <c:pt idx="31">
                  <c:v>-5.6459000667871724</c:v>
                </c:pt>
                <c:pt idx="32">
                  <c:v>-5.4612701147866289</c:v>
                </c:pt>
                <c:pt idx="33">
                  <c:v>-5.2821523358885569</c:v>
                </c:pt>
                <c:pt idx="34">
                  <c:v>-5.108227114649039</c:v>
                </c:pt>
                <c:pt idx="35">
                  <c:v>-4.9392018528488535</c:v>
                </c:pt>
                <c:pt idx="36">
                  <c:v>-4.7748080077201696</c:v>
                </c:pt>
                <c:pt idx="37">
                  <c:v>-4.6147985252272079</c:v>
                </c:pt>
                <c:pt idx="38">
                  <c:v>-4.4589456068076396</c:v>
                </c:pt>
                <c:pt idx="39">
                  <c:v>-4.3070387589019008</c:v>
                </c:pt>
                <c:pt idx="40">
                  <c:v>-4.158883083359675</c:v>
                </c:pt>
                <c:pt idx="41">
                  <c:v>-4.0142977738853078</c:v>
                </c:pt>
                <c:pt idx="42">
                  <c:v>-3.8731147894241462</c:v>
                </c:pt>
                <c:pt idx="43">
                  <c:v>-3.7351776800759535</c:v>
                </c:pt>
                <c:pt idx="44">
                  <c:v>-3.6003405449635992</c:v>
                </c:pt>
                <c:pt idx="45">
                  <c:v>-3.4684671046509465</c:v>
                </c:pt>
                <c:pt idx="46">
                  <c:v>-3.3394298733251664</c:v>
                </c:pt>
                <c:pt idx="47">
                  <c:v>-3.2131094181381727</c:v>
                </c:pt>
                <c:pt idx="48">
                  <c:v>-3.0893936949217586</c:v>
                </c:pt>
                <c:pt idx="49">
                  <c:v>-2.9681774510166412</c:v>
                </c:pt>
                <c:pt idx="50">
                  <c:v>-2.849361687239564</c:v>
                </c:pt>
                <c:pt idx="51">
                  <c:v>-2.7328531720969544</c:v>
                </c:pt>
                <c:pt idx="52">
                  <c:v>-2.6185640022727878</c:v>
                </c:pt>
                <c:pt idx="53">
                  <c:v>-2.5064112041998721</c:v>
                </c:pt>
                <c:pt idx="54">
                  <c:v>-2.3963163721906926</c:v>
                </c:pt>
                <c:pt idx="55">
                  <c:v>-2.2882053391746231</c:v>
                </c:pt>
                <c:pt idx="56">
                  <c:v>-2.1820078765782185</c:v>
                </c:pt>
                <c:pt idx="57">
                  <c:v>-2.0776574203070024</c:v>
                </c:pt>
                <c:pt idx="58">
                  <c:v>-1.9750908201512023</c:v>
                </c:pt>
                <c:pt idx="59">
                  <c:v>-1.8742481102529145</c:v>
                </c:pt>
                <c:pt idx="60">
                  <c:v>-1.7750722985456509</c:v>
                </c:pt>
                <c:pt idx="61">
                  <c:v>-1.6775091733149685</c:v>
                </c:pt>
                <c:pt idx="62">
                  <c:v>-1.5815071252363224</c:v>
                </c:pt>
                <c:pt idx="63">
                  <c:v>-1.4870169834274876</c:v>
                </c:pt>
                <c:pt idx="64">
                  <c:v>-1.3939918642116955</c:v>
                </c:pt>
                <c:pt idx="65">
                  <c:v>-1.3023870314269652</c:v>
                </c:pt>
                <c:pt idx="66">
                  <c:v>-1.2121597672397226</c:v>
                </c:pt>
                <c:pt idx="67">
                  <c:v>-1.1232692525288785</c:v>
                </c:pt>
                <c:pt idx="68">
                  <c:v>-1.0356764560019627</c:v>
                </c:pt>
                <c:pt idx="69">
                  <c:v>-0.94934403128936484</c:v>
                </c:pt>
                <c:pt idx="70">
                  <c:v>-0.86423622133762579</c:v>
                </c:pt>
                <c:pt idx="71">
                  <c:v>-0.78031876948918677</c:v>
                </c:pt>
                <c:pt idx="72">
                  <c:v>-0.69755883669517149</c:v>
                </c:pt>
                <c:pt idx="73">
                  <c:v>-0.61592492436049984</c:v>
                </c:pt>
                <c:pt idx="74">
                  <c:v>-0.5353868023676559</c:v>
                </c:pt>
                <c:pt idx="75">
                  <c:v>-0.45591544186753208</c:v>
                </c:pt>
                <c:pt idx="76">
                  <c:v>-0.37748295246341618</c:v>
                </c:pt>
                <c:pt idx="77">
                  <c:v>-0.30006252344796797</c:v>
                </c:pt>
                <c:pt idx="78">
                  <c:v>-0.22362836878338976</c:v>
                </c:pt>
                <c:pt idx="79">
                  <c:v>-0.14815567554222944</c:v>
                </c:pt>
                <c:pt idx="80">
                  <c:v>-7.362055555088598E-2</c:v>
                </c:pt>
                <c:pt idx="81">
                  <c:v>0</c:v>
                </c:pt>
                <c:pt idx="82">
                  <c:v>7.272816319406894E-2</c:v>
                </c:pt>
                <c:pt idx="83">
                  <c:v>0.14458530947436279</c:v>
                </c:pt>
                <c:pt idx="84">
                  <c:v>0.2155920553563801</c:v>
                </c:pt>
                <c:pt idx="85">
                  <c:v>0.28576829393552799</c:v>
                </c:pt>
                <c:pt idx="86">
                  <c:v>0.35513322834198402</c:v>
                </c:pt>
                <c:pt idx="87">
                  <c:v>0.42370540328372081</c:v>
                </c:pt>
                <c:pt idx="88">
                  <c:v>0.4915027348073206</c:v>
                </c:pt>
                <c:pt idx="89">
                  <c:v>0.55854253839607215</c:v>
                </c:pt>
                <c:pt idx="90">
                  <c:v>0.62484155551558229</c:v>
                </c:pt>
                <c:pt idx="91">
                  <c:v>0.69041597870872384</c:v>
                </c:pt>
                <c:pt idx="92">
                  <c:v>0.75528147533401624</c:v>
                </c:pt>
                <c:pt idx="93">
                  <c:v>0.81945321003450444</c:v>
                </c:pt>
                <c:pt idx="94">
                  <c:v>0.88294586601772562</c:v>
                </c:pt>
                <c:pt idx="95">
                  <c:v>0.94577366522149819</c:v>
                </c:pt>
                <c:pt idx="96">
                  <c:v>1.0079503874347782</c:v>
                </c:pt>
                <c:pt idx="97">
                  <c:v>1.0694893884379124</c:v>
                </c:pt>
                <c:pt idx="98">
                  <c:v>1.1304036172220209</c:v>
                </c:pt>
                <c:pt idx="99">
                  <c:v>1.1907056323430298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878272"/>
        <c:axId val="297880192"/>
      </c:scatterChart>
      <c:valAx>
        <c:axId val="297878272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2186548556430625"/>
              <c:y val="0.87868037328667536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crossAx val="297880192"/>
        <c:crosses val="autoZero"/>
        <c:crossBetween val="midCat"/>
      </c:valAx>
      <c:valAx>
        <c:axId val="297880192"/>
        <c:scaling>
          <c:orientation val="minMax"/>
          <c:max val="2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Weibit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7878272"/>
        <c:crosses val="autoZero"/>
        <c:crossBetween val="midCat"/>
        <c:majorUnit val="2"/>
      </c:valAx>
    </c:plotArea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Probit Plot</a:t>
            </a:r>
          </a:p>
        </c:rich>
      </c:tx>
      <c:layout>
        <c:manualLayout>
          <c:xMode val="edge"/>
          <c:yMode val="edge"/>
          <c:x val="0.38788230046249517"/>
          <c:y val="1.5686287426308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115551176787725E-2"/>
          <c:y val="0.13695446406625644"/>
          <c:w val="0.86195238080327108"/>
          <c:h val="0.731642206076645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'Ex 4.3'!$G$7:$G$206</c:f>
              <c:numCache>
                <c:formatCode>General</c:formatCode>
                <c:ptCount val="200"/>
                <c:pt idx="0">
                  <c:v>6.4480817108497637E-2</c:v>
                </c:pt>
                <c:pt idx="1">
                  <c:v>1.1293103864639116</c:v>
                </c:pt>
                <c:pt idx="2">
                  <c:v>1.1438129722987325</c:v>
                </c:pt>
                <c:pt idx="3">
                  <c:v>8.3610359796650102E-2</c:v>
                </c:pt>
                <c:pt idx="4">
                  <c:v>2.5716350144352751E-2</c:v>
                </c:pt>
                <c:pt idx="5">
                  <c:v>3.1231850675017589E-2</c:v>
                </c:pt>
                <c:pt idx="6">
                  <c:v>0.29499915146521433</c:v>
                </c:pt>
                <c:pt idx="7">
                  <c:v>0.14908409142553744</c:v>
                </c:pt>
                <c:pt idx="8">
                  <c:v>0.17124987013330931</c:v>
                </c:pt>
                <c:pt idx="9">
                  <c:v>0.3879284944813492</c:v>
                </c:pt>
                <c:pt idx="10">
                  <c:v>0.17538847594140206</c:v>
                </c:pt>
                <c:pt idx="11">
                  <c:v>1.4217601322309303</c:v>
                </c:pt>
                <c:pt idx="12">
                  <c:v>2.374558912577281E-2</c:v>
                </c:pt>
                <c:pt idx="13">
                  <c:v>0.34903692151585403</c:v>
                </c:pt>
                <c:pt idx="14">
                  <c:v>0.25833258366356521</c:v>
                </c:pt>
                <c:pt idx="15">
                  <c:v>0.2883029357801053</c:v>
                </c:pt>
                <c:pt idx="16">
                  <c:v>0.20950334547181185</c:v>
                </c:pt>
                <c:pt idx="17">
                  <c:v>0.18655972901270482</c:v>
                </c:pt>
                <c:pt idx="18">
                  <c:v>0.2939492651977787</c:v>
                </c:pt>
                <c:pt idx="19">
                  <c:v>1.2046025300617519E-2</c:v>
                </c:pt>
                <c:pt idx="20">
                  <c:v>0.25604049908679993</c:v>
                </c:pt>
                <c:pt idx="21">
                  <c:v>0.27113492737032568</c:v>
                </c:pt>
                <c:pt idx="22">
                  <c:v>0.14995834535105246</c:v>
                </c:pt>
                <c:pt idx="23">
                  <c:v>0.2164068464500605</c:v>
                </c:pt>
                <c:pt idx="24">
                  <c:v>0.8992675653850265</c:v>
                </c:pt>
                <c:pt idx="25">
                  <c:v>0.32473720584178395</c:v>
                </c:pt>
                <c:pt idx="26">
                  <c:v>0.13059121682337649</c:v>
                </c:pt>
                <c:pt idx="27">
                  <c:v>0.71233346484925597</c:v>
                </c:pt>
                <c:pt idx="28">
                  <c:v>8.3703147664085778E-2</c:v>
                </c:pt>
                <c:pt idx="29">
                  <c:v>0.64899587631641398</c:v>
                </c:pt>
                <c:pt idx="30">
                  <c:v>0.77165373793158809</c:v>
                </c:pt>
                <c:pt idx="31">
                  <c:v>5.2915414061056175E-2</c:v>
                </c:pt>
                <c:pt idx="32">
                  <c:v>0.30239691142921254</c:v>
                </c:pt>
                <c:pt idx="33">
                  <c:v>0.28823894214290563</c:v>
                </c:pt>
                <c:pt idx="34">
                  <c:v>0.1290221477133138</c:v>
                </c:pt>
                <c:pt idx="35">
                  <c:v>1.4601740365405789</c:v>
                </c:pt>
                <c:pt idx="36">
                  <c:v>0.13181393485495013</c:v>
                </c:pt>
                <c:pt idx="37">
                  <c:v>0.28973771521942776</c:v>
                </c:pt>
                <c:pt idx="38">
                  <c:v>0.19135884928698366</c:v>
                </c:pt>
                <c:pt idx="39">
                  <c:v>0.15091282784741536</c:v>
                </c:pt>
                <c:pt idx="40">
                  <c:v>0.42252834113036936</c:v>
                </c:pt>
                <c:pt idx="41">
                  <c:v>0.15355078227236971</c:v>
                </c:pt>
                <c:pt idx="42">
                  <c:v>1.5512371358088646E-2</c:v>
                </c:pt>
                <c:pt idx="43">
                  <c:v>6.1900437815952038E-2</c:v>
                </c:pt>
                <c:pt idx="44">
                  <c:v>1.2035598985533278</c:v>
                </c:pt>
                <c:pt idx="45">
                  <c:v>0.22475340185848738</c:v>
                </c:pt>
                <c:pt idx="46">
                  <c:v>0.99167218510940225</c:v>
                </c:pt>
                <c:pt idx="47">
                  <c:v>0.52772333468765298</c:v>
                </c:pt>
                <c:pt idx="48">
                  <c:v>0.27202789261728494</c:v>
                </c:pt>
                <c:pt idx="49">
                  <c:v>9.5635460425827781E-2</c:v>
                </c:pt>
                <c:pt idx="50">
                  <c:v>6.4983684075790001E-3</c:v>
                </c:pt>
                <c:pt idx="51">
                  <c:v>0.31947207615852519</c:v>
                </c:pt>
                <c:pt idx="52">
                  <c:v>0.58895819248977244</c:v>
                </c:pt>
                <c:pt idx="53">
                  <c:v>0.67639372214129601</c:v>
                </c:pt>
                <c:pt idx="54">
                  <c:v>9.0425234487010744E-2</c:v>
                </c:pt>
                <c:pt idx="55">
                  <c:v>0.16115016973212512</c:v>
                </c:pt>
                <c:pt idx="56">
                  <c:v>0.29366874896412137</c:v>
                </c:pt>
                <c:pt idx="57">
                  <c:v>0.39362223530834323</c:v>
                </c:pt>
                <c:pt idx="58">
                  <c:v>0.13786025760004447</c:v>
                </c:pt>
                <c:pt idx="59">
                  <c:v>0.1772269765339457</c:v>
                </c:pt>
                <c:pt idx="60">
                  <c:v>0.13909750000504431</c:v>
                </c:pt>
                <c:pt idx="61">
                  <c:v>0.65064878051691311</c:v>
                </c:pt>
                <c:pt idx="62">
                  <c:v>0.16089383068397983</c:v>
                </c:pt>
                <c:pt idx="63">
                  <c:v>0.13346289795225272</c:v>
                </c:pt>
                <c:pt idx="64">
                  <c:v>0.84266254031400234</c:v>
                </c:pt>
                <c:pt idx="65">
                  <c:v>0.45879281715823828</c:v>
                </c:pt>
                <c:pt idx="66">
                  <c:v>0.71165668601732601</c:v>
                </c:pt>
                <c:pt idx="67">
                  <c:v>0.53229791937017035</c:v>
                </c:pt>
                <c:pt idx="68">
                  <c:v>0.26930121417996927</c:v>
                </c:pt>
                <c:pt idx="69">
                  <c:v>0.18214684650634702</c:v>
                </c:pt>
                <c:pt idx="70">
                  <c:v>7.9757966721718129E-2</c:v>
                </c:pt>
                <c:pt idx="71">
                  <c:v>0.73255435875601771</c:v>
                </c:pt>
                <c:pt idx="72">
                  <c:v>9.5592018660000611E-2</c:v>
                </c:pt>
                <c:pt idx="73">
                  <c:v>0.20164541325223717</c:v>
                </c:pt>
                <c:pt idx="74">
                  <c:v>0.58541032792983128</c:v>
                </c:pt>
                <c:pt idx="75">
                  <c:v>0.34846382792431169</c:v>
                </c:pt>
                <c:pt idx="76">
                  <c:v>0.19086094016223687</c:v>
                </c:pt>
                <c:pt idx="77">
                  <c:v>0.80876908621986898</c:v>
                </c:pt>
                <c:pt idx="78">
                  <c:v>0.24676921513796968</c:v>
                </c:pt>
                <c:pt idx="79">
                  <c:v>0.18242680715099768</c:v>
                </c:pt>
                <c:pt idx="80">
                  <c:v>0.29085481710082012</c:v>
                </c:pt>
                <c:pt idx="81">
                  <c:v>0.21873630284166592</c:v>
                </c:pt>
                <c:pt idx="82">
                  <c:v>6.7369968946169645E-2</c:v>
                </c:pt>
                <c:pt idx="83">
                  <c:v>5.2080213154465059E-2</c:v>
                </c:pt>
                <c:pt idx="84">
                  <c:v>0.20503099830307811</c:v>
                </c:pt>
                <c:pt idx="85">
                  <c:v>0.24976072683151443</c:v>
                </c:pt>
                <c:pt idx="86">
                  <c:v>1.7794412169379908E-2</c:v>
                </c:pt>
                <c:pt idx="87">
                  <c:v>3.1422607164585503E-2</c:v>
                </c:pt>
                <c:pt idx="88">
                  <c:v>0.36830050037034173</c:v>
                </c:pt>
                <c:pt idx="89">
                  <c:v>0.34969190147276691</c:v>
                </c:pt>
                <c:pt idx="90">
                  <c:v>0.31645865151543773</c:v>
                </c:pt>
                <c:pt idx="91">
                  <c:v>0.1092085712750334</c:v>
                </c:pt>
                <c:pt idx="92">
                  <c:v>0.46769053031452251</c:v>
                </c:pt>
                <c:pt idx="93">
                  <c:v>0.52615118303347808</c:v>
                </c:pt>
                <c:pt idx="94">
                  <c:v>1.5355135691845856E-2</c:v>
                </c:pt>
                <c:pt idx="95">
                  <c:v>8.2822091543811385E-2</c:v>
                </c:pt>
                <c:pt idx="96">
                  <c:v>4.1657195677919805E-2</c:v>
                </c:pt>
                <c:pt idx="97">
                  <c:v>0.46211412064234597</c:v>
                </c:pt>
                <c:pt idx="98">
                  <c:v>0.45006005099553348</c:v>
                </c:pt>
                <c:pt idx="99">
                  <c:v>3.6447078755121327E-2</c:v>
                </c:pt>
                <c:pt idx="100">
                  <c:v>0.22846654321141502</c:v>
                </c:pt>
                <c:pt idx="101">
                  <c:v>0.28772495656613389</c:v>
                </c:pt>
                <c:pt idx="102">
                  <c:v>0.6578858808099598</c:v>
                </c:pt>
                <c:pt idx="103">
                  <c:v>6.7459988539781496E-2</c:v>
                </c:pt>
                <c:pt idx="104">
                  <c:v>0.50166397106516036</c:v>
                </c:pt>
                <c:pt idx="105">
                  <c:v>0.33676619363092258</c:v>
                </c:pt>
                <c:pt idx="106">
                  <c:v>5.2959300054598417E-2</c:v>
                </c:pt>
                <c:pt idx="107">
                  <c:v>8.8882591759085014E-2</c:v>
                </c:pt>
                <c:pt idx="108">
                  <c:v>5.8315999442167872E-2</c:v>
                </c:pt>
                <c:pt idx="109">
                  <c:v>0.30668494532373419</c:v>
                </c:pt>
                <c:pt idx="110">
                  <c:v>0.11174326306370023</c:v>
                </c:pt>
                <c:pt idx="111">
                  <c:v>0.63167464328775691</c:v>
                </c:pt>
                <c:pt idx="112">
                  <c:v>0.40431886965401742</c:v>
                </c:pt>
                <c:pt idx="113">
                  <c:v>2.0480566322659634E-2</c:v>
                </c:pt>
                <c:pt idx="114">
                  <c:v>0.40903178241994947</c:v>
                </c:pt>
                <c:pt idx="115">
                  <c:v>9.1222782883420464E-2</c:v>
                </c:pt>
                <c:pt idx="116">
                  <c:v>0.12063156653518121</c:v>
                </c:pt>
                <c:pt idx="117">
                  <c:v>9.182295648465548E-2</c:v>
                </c:pt>
                <c:pt idx="118">
                  <c:v>0.26951229076528982</c:v>
                </c:pt>
                <c:pt idx="119">
                  <c:v>0.13168346634148856</c:v>
                </c:pt>
                <c:pt idx="120">
                  <c:v>0.26092854251937064</c:v>
                </c:pt>
                <c:pt idx="121">
                  <c:v>6.255991561121528E-2</c:v>
                </c:pt>
                <c:pt idx="122">
                  <c:v>0.1182524477419381</c:v>
                </c:pt>
                <c:pt idx="123">
                  <c:v>0.11208222260956675</c:v>
                </c:pt>
                <c:pt idx="124">
                  <c:v>0.33585295742427584</c:v>
                </c:pt>
                <c:pt idx="125">
                  <c:v>0.31756500745056232</c:v>
                </c:pt>
                <c:pt idx="126">
                  <c:v>0.78293244408672658</c:v>
                </c:pt>
                <c:pt idx="127">
                  <c:v>0.2281215628343716</c:v>
                </c:pt>
                <c:pt idx="128">
                  <c:v>0.64193211473585865</c:v>
                </c:pt>
                <c:pt idx="129">
                  <c:v>0.26008454630005168</c:v>
                </c:pt>
                <c:pt idx="130">
                  <c:v>2.8967137862288037E-2</c:v>
                </c:pt>
                <c:pt idx="131">
                  <c:v>0.31638034987424862</c:v>
                </c:pt>
                <c:pt idx="132">
                  <c:v>4.2600857499528653E-2</c:v>
                </c:pt>
                <c:pt idx="133">
                  <c:v>0.31910814452350844</c:v>
                </c:pt>
                <c:pt idx="134">
                  <c:v>4.972360100263943E-2</c:v>
                </c:pt>
                <c:pt idx="135">
                  <c:v>0.34770652425443238</c:v>
                </c:pt>
                <c:pt idx="136">
                  <c:v>0.56944951237816988</c:v>
                </c:pt>
                <c:pt idx="137">
                  <c:v>2.0473873322224336</c:v>
                </c:pt>
                <c:pt idx="138">
                  <c:v>2.9010099914475576E-2</c:v>
                </c:pt>
                <c:pt idx="139">
                  <c:v>0.54379216706124367</c:v>
                </c:pt>
                <c:pt idx="140">
                  <c:v>3.4534230044891028E-3</c:v>
                </c:pt>
                <c:pt idx="141">
                  <c:v>0.32449616968022066</c:v>
                </c:pt>
                <c:pt idx="142">
                  <c:v>0.12207673505990109</c:v>
                </c:pt>
                <c:pt idx="143">
                  <c:v>2.7515322806925532E-2</c:v>
                </c:pt>
                <c:pt idx="144">
                  <c:v>2.9556846405890846E-2</c:v>
                </c:pt>
                <c:pt idx="145">
                  <c:v>0.15512176735718336</c:v>
                </c:pt>
                <c:pt idx="146">
                  <c:v>4.5225908393536039E-2</c:v>
                </c:pt>
                <c:pt idx="147">
                  <c:v>8.5262819067871157E-2</c:v>
                </c:pt>
                <c:pt idx="148">
                  <c:v>1.908501775199169E-2</c:v>
                </c:pt>
                <c:pt idx="149">
                  <c:v>1.7022720838331194E-2</c:v>
                </c:pt>
                <c:pt idx="150">
                  <c:v>0.26163592988219192</c:v>
                </c:pt>
                <c:pt idx="151">
                  <c:v>0.12457698543616565</c:v>
                </c:pt>
                <c:pt idx="152">
                  <c:v>0.13229636802943953</c:v>
                </c:pt>
                <c:pt idx="153">
                  <c:v>0.59985520353914101</c:v>
                </c:pt>
                <c:pt idx="154">
                  <c:v>0.91351109968240929</c:v>
                </c:pt>
                <c:pt idx="155">
                  <c:v>0.57082626579555729</c:v>
                </c:pt>
                <c:pt idx="156">
                  <c:v>8.1000831192703834E-2</c:v>
                </c:pt>
                <c:pt idx="157">
                  <c:v>0.83353510469650971</c:v>
                </c:pt>
                <c:pt idx="158">
                  <c:v>0.59989260614587536</c:v>
                </c:pt>
                <c:pt idx="159">
                  <c:v>7.3712266872775462E-2</c:v>
                </c:pt>
                <c:pt idx="160">
                  <c:v>1.0994477031954681</c:v>
                </c:pt>
                <c:pt idx="161">
                  <c:v>3.5539167891626859E-2</c:v>
                </c:pt>
                <c:pt idx="162">
                  <c:v>2.7172131530982704E-2</c:v>
                </c:pt>
                <c:pt idx="163">
                  <c:v>5.549154448268323E-2</c:v>
                </c:pt>
                <c:pt idx="164">
                  <c:v>0.61297778351655696</c:v>
                </c:pt>
                <c:pt idx="165">
                  <c:v>0.15303065380624703</c:v>
                </c:pt>
                <c:pt idx="166">
                  <c:v>0.75460510702400418</c:v>
                </c:pt>
                <c:pt idx="167">
                  <c:v>0.39756055336383134</c:v>
                </c:pt>
                <c:pt idx="168">
                  <c:v>4.6394328060300298E-2</c:v>
                </c:pt>
                <c:pt idx="169">
                  <c:v>3.4614831409103737E-3</c:v>
                </c:pt>
                <c:pt idx="170">
                  <c:v>2.4497907284589154E-2</c:v>
                </c:pt>
                <c:pt idx="171">
                  <c:v>1.9442293463061193E-2</c:v>
                </c:pt>
                <c:pt idx="172">
                  <c:v>0.32084947097646949</c:v>
                </c:pt>
                <c:pt idx="173">
                  <c:v>1.6446355323814228E-2</c:v>
                </c:pt>
                <c:pt idx="174">
                  <c:v>1.7359017649416192E-2</c:v>
                </c:pt>
                <c:pt idx="175">
                  <c:v>8.2965064398999571E-3</c:v>
                </c:pt>
                <c:pt idx="176">
                  <c:v>0.53644211212577042</c:v>
                </c:pt>
                <c:pt idx="177">
                  <c:v>1.4122983916319573E-2</c:v>
                </c:pt>
                <c:pt idx="178">
                  <c:v>1.1768489468538037E-2</c:v>
                </c:pt>
                <c:pt idx="179">
                  <c:v>0.17179719069316313</c:v>
                </c:pt>
                <c:pt idx="180">
                  <c:v>0.27648487763523993</c:v>
                </c:pt>
                <c:pt idx="181">
                  <c:v>0.56904545846602472</c:v>
                </c:pt>
                <c:pt idx="182">
                  <c:v>6.8100755005738783E-2</c:v>
                </c:pt>
                <c:pt idx="183">
                  <c:v>0.26127162153799044</c:v>
                </c:pt>
                <c:pt idx="184">
                  <c:v>5.0898582359906408E-2</c:v>
                </c:pt>
                <c:pt idx="185">
                  <c:v>0.38195322481643257</c:v>
                </c:pt>
                <c:pt idx="186">
                  <c:v>0.22848050793348629</c:v>
                </c:pt>
                <c:pt idx="187">
                  <c:v>0.6364682264833933</c:v>
                </c:pt>
                <c:pt idx="188">
                  <c:v>0.15070937554235175</c:v>
                </c:pt>
                <c:pt idx="189">
                  <c:v>0.36579670440800288</c:v>
                </c:pt>
                <c:pt idx="190">
                  <c:v>0.25546990185572765</c:v>
                </c:pt>
                <c:pt idx="191">
                  <c:v>0.78519569271983025</c:v>
                </c:pt>
                <c:pt idx="192">
                  <c:v>6.4908100590382239E-2</c:v>
                </c:pt>
                <c:pt idx="193">
                  <c:v>0.47436918947042533</c:v>
                </c:pt>
                <c:pt idx="194">
                  <c:v>0.12743471292142092</c:v>
                </c:pt>
                <c:pt idx="195">
                  <c:v>0.10064600731895096</c:v>
                </c:pt>
                <c:pt idx="196">
                  <c:v>0.18185326686217088</c:v>
                </c:pt>
                <c:pt idx="197">
                  <c:v>0.88392124431840402</c:v>
                </c:pt>
                <c:pt idx="198">
                  <c:v>0.14733203609612552</c:v>
                </c:pt>
                <c:pt idx="199">
                  <c:v>4.2553347399126328E-2</c:v>
                </c:pt>
              </c:numCache>
            </c:numRef>
          </c:xVal>
          <c:yVal>
            <c:numRef>
              <c:f>'Ex 4.3'!$I$7:$I$206</c:f>
              <c:numCache>
                <c:formatCode>General</c:formatCode>
                <c:ptCount val="200"/>
                <c:pt idx="0">
                  <c:v>-0.79580101002689541</c:v>
                </c:pt>
                <c:pt idx="1">
                  <c:v>1.9041839786906027</c:v>
                </c:pt>
                <c:pt idx="2">
                  <c:v>1.9871462915396865</c:v>
                </c:pt>
                <c:pt idx="3">
                  <c:v>-0.64957302229678393</c:v>
                </c:pt>
                <c:pt idx="4">
                  <c:v>-1.3206240594830998</c:v>
                </c:pt>
                <c:pt idx="5">
                  <c:v>-1.1588753792244371</c:v>
                </c:pt>
                <c:pt idx="6">
                  <c:v>0.35105258016089946</c:v>
                </c:pt>
                <c:pt idx="7">
                  <c:v>-0.27225085458216447</c:v>
                </c:pt>
                <c:pt idx="8">
                  <c:v>-0.15699409614643037</c:v>
                </c:pt>
                <c:pt idx="9">
                  <c:v>0.63420337728935972</c:v>
                </c:pt>
                <c:pt idx="10">
                  <c:v>-0.13171517670012142</c:v>
                </c:pt>
                <c:pt idx="11">
                  <c:v>2.2122976151794482</c:v>
                </c:pt>
                <c:pt idx="12">
                  <c:v>-1.3829941271006392</c:v>
                </c:pt>
                <c:pt idx="13">
                  <c:v>0.55945929566790242</c:v>
                </c:pt>
                <c:pt idx="14">
                  <c:v>0.13171517670012142</c:v>
                </c:pt>
                <c:pt idx="15">
                  <c:v>0.28525458772371748</c:v>
                </c:pt>
                <c:pt idx="16">
                  <c:v>-6.2541033315154067E-3</c:v>
                </c:pt>
                <c:pt idx="17">
                  <c:v>-6.8849042454066312E-2</c:v>
                </c:pt>
                <c:pt idx="18">
                  <c:v>0.33778005379514503</c:v>
                </c:pt>
                <c:pt idx="19">
                  <c:v>-1.9041839786906032</c:v>
                </c:pt>
                <c:pt idx="20">
                  <c:v>0.11910821713417175</c:v>
                </c:pt>
                <c:pt idx="21">
                  <c:v>0.22067011655872479</c:v>
                </c:pt>
                <c:pt idx="22">
                  <c:v>-0.2592929978290815</c:v>
                </c:pt>
                <c:pt idx="23">
                  <c:v>6.2541033315154067E-3</c:v>
                </c:pt>
                <c:pt idx="24">
                  <c:v>1.6605374163770477</c:v>
                </c:pt>
                <c:pt idx="25">
                  <c:v>0.48771954888450414</c:v>
                </c:pt>
                <c:pt idx="26">
                  <c:v>-0.37778701270085818</c:v>
                </c:pt>
                <c:pt idx="27">
                  <c:v>1.2912794713519364</c:v>
                </c:pt>
                <c:pt idx="28">
                  <c:v>-0.63420337728936016</c:v>
                </c:pt>
                <c:pt idx="29">
                  <c:v>1.1588753792244366</c:v>
                </c:pt>
                <c:pt idx="30">
                  <c:v>1.3829941271006372</c:v>
                </c:pt>
                <c:pt idx="31">
                  <c:v>-0.90348703701582589</c:v>
                </c:pt>
                <c:pt idx="32">
                  <c:v>0.36438724029913189</c:v>
                </c:pt>
                <c:pt idx="33">
                  <c:v>0.27225085458216447</c:v>
                </c:pt>
                <c:pt idx="34">
                  <c:v>-0.39125496660919462</c:v>
                </c:pt>
                <c:pt idx="35">
                  <c:v>2.3874422545356215</c:v>
                </c:pt>
                <c:pt idx="36">
                  <c:v>-0.35105258016089946</c:v>
                </c:pt>
                <c:pt idx="37">
                  <c:v>0.29830673829035242</c:v>
                </c:pt>
                <c:pt idx="38">
                  <c:v>-4.379243125769644E-2</c:v>
                </c:pt>
                <c:pt idx="39">
                  <c:v>-0.23350503341371939</c:v>
                </c:pt>
                <c:pt idx="40">
                  <c:v>0.71267336124007696</c:v>
                </c:pt>
                <c:pt idx="41">
                  <c:v>-0.20787145065533047</c:v>
                </c:pt>
                <c:pt idx="42">
                  <c:v>-1.712381710620517</c:v>
                </c:pt>
                <c:pt idx="43">
                  <c:v>-0.83062125279067045</c:v>
                </c:pt>
                <c:pt idx="44">
                  <c:v>2.0865796576126199</c:v>
                </c:pt>
                <c:pt idx="45">
                  <c:v>3.1275410739968611E-2</c:v>
                </c:pt>
                <c:pt idx="46">
                  <c:v>1.7692851078409648</c:v>
                </c:pt>
                <c:pt idx="47">
                  <c:v>0.84841375522082119</c:v>
                </c:pt>
                <c:pt idx="48">
                  <c:v>0.2335050334137195</c:v>
                </c:pt>
                <c:pt idx="49">
                  <c:v>-0.53043785845923541</c:v>
                </c:pt>
                <c:pt idx="50">
                  <c:v>-2.21229761517945</c:v>
                </c:pt>
                <c:pt idx="51">
                  <c:v>0.44587350369822742</c:v>
                </c:pt>
                <c:pt idx="52">
                  <c:v>1.0019509868815022</c:v>
                </c:pt>
                <c:pt idx="53">
                  <c:v>1.2357086898512506</c:v>
                </c:pt>
                <c:pt idx="54">
                  <c:v>-0.58895982595082241</c:v>
                </c:pt>
                <c:pt idx="55">
                  <c:v>-0.16967026370190372</c:v>
                </c:pt>
                <c:pt idx="56">
                  <c:v>0.32456676785852062</c:v>
                </c:pt>
                <c:pt idx="57">
                  <c:v>0.64957302229678349</c:v>
                </c:pt>
                <c:pt idx="58">
                  <c:v>-0.31140990888038428</c:v>
                </c:pt>
                <c:pt idx="59">
                  <c:v>-0.11910821713417175</c:v>
                </c:pt>
                <c:pt idx="60">
                  <c:v>-0.29830673829035226</c:v>
                </c:pt>
                <c:pt idx="61">
                  <c:v>1.1837123561092817</c:v>
                </c:pt>
                <c:pt idx="62">
                  <c:v>-0.18237375463848368</c:v>
                </c:pt>
                <c:pt idx="63">
                  <c:v>-0.32456676785852062</c:v>
                </c:pt>
                <c:pt idx="64">
                  <c:v>1.5684915216655266</c:v>
                </c:pt>
                <c:pt idx="65">
                  <c:v>0.74530423031537718</c:v>
                </c:pt>
                <c:pt idx="66">
                  <c:v>1.2630065484465773</c:v>
                </c:pt>
                <c:pt idx="67">
                  <c:v>0.86647898678975666</c:v>
                </c:pt>
                <c:pt idx="68">
                  <c:v>0.19510674636432496</c:v>
                </c:pt>
                <c:pt idx="69">
                  <c:v>-9.3948960933968581E-2</c:v>
                </c:pt>
                <c:pt idx="70">
                  <c:v>-0.69664027541452611</c:v>
                </c:pt>
                <c:pt idx="71">
                  <c:v>1.3206240594830998</c:v>
                </c:pt>
                <c:pt idx="72">
                  <c:v>-0.54489120823511805</c:v>
                </c:pt>
                <c:pt idx="73">
                  <c:v>-3.1275410739968465E-2</c:v>
                </c:pt>
                <c:pt idx="74">
                  <c:v>0.98149782715935407</c:v>
                </c:pt>
                <c:pt idx="75">
                  <c:v>0.54489120823511805</c:v>
                </c:pt>
                <c:pt idx="76">
                  <c:v>-5.6316317022151882E-2</c:v>
                </c:pt>
                <c:pt idx="77">
                  <c:v>1.4880923263362802</c:v>
                </c:pt>
                <c:pt idx="78">
                  <c:v>8.1392591716037396E-2</c:v>
                </c:pt>
                <c:pt idx="79">
                  <c:v>-8.1392591716037396E-2</c:v>
                </c:pt>
                <c:pt idx="80">
                  <c:v>0.31140990888038406</c:v>
                </c:pt>
                <c:pt idx="81">
                  <c:v>1.8763288596579494E-2</c:v>
                </c:pt>
                <c:pt idx="82">
                  <c:v>-0.76191994645949512</c:v>
                </c:pt>
                <c:pt idx="83">
                  <c:v>-0.92246241734752521</c:v>
                </c:pt>
                <c:pt idx="84">
                  <c:v>-1.8763288596579355E-2</c:v>
                </c:pt>
                <c:pt idx="85">
                  <c:v>9.3948960933968692E-2</c:v>
                </c:pt>
                <c:pt idx="86">
                  <c:v>-1.5270583320354105</c:v>
                </c:pt>
                <c:pt idx="87">
                  <c:v>-1.1347334299493967</c:v>
                </c:pt>
                <c:pt idx="88">
                  <c:v>0.60390292558359793</c:v>
                </c:pt>
                <c:pt idx="89">
                  <c:v>0.57414709947414444</c:v>
                </c:pt>
                <c:pt idx="90">
                  <c:v>0.40479426798281942</c:v>
                </c:pt>
                <c:pt idx="91">
                  <c:v>-0.50185650440009355</c:v>
                </c:pt>
                <c:pt idx="92">
                  <c:v>0.77874873018302038</c:v>
                </c:pt>
                <c:pt idx="93">
                  <c:v>0.83062125279066967</c:v>
                </c:pt>
                <c:pt idx="94">
                  <c:v>-1.7692851078409655</c:v>
                </c:pt>
                <c:pt idx="95">
                  <c:v>-0.66509767139499976</c:v>
                </c:pt>
                <c:pt idx="96">
                  <c:v>-1.0659922490614977</c:v>
                </c:pt>
                <c:pt idx="97">
                  <c:v>0.76191994645949412</c:v>
                </c:pt>
                <c:pt idx="98">
                  <c:v>0.72889177851677733</c:v>
                </c:pt>
                <c:pt idx="99">
                  <c:v>-1.0883353148179222</c:v>
                </c:pt>
                <c:pt idx="100">
                  <c:v>5.6316317022151882E-2</c:v>
                </c:pt>
                <c:pt idx="101">
                  <c:v>0.2592929978290815</c:v>
                </c:pt>
                <c:pt idx="102">
                  <c:v>1.2093018348920097</c:v>
                </c:pt>
                <c:pt idx="103">
                  <c:v>-0.74530423031537774</c:v>
                </c:pt>
                <c:pt idx="104">
                  <c:v>0.81308789770500389</c:v>
                </c:pt>
                <c:pt idx="105">
                  <c:v>0.51609447991924207</c:v>
                </c:pt>
                <c:pt idx="106">
                  <c:v>-0.88483152301530998</c:v>
                </c:pt>
                <c:pt idx="107">
                  <c:v>-0.60390292558359804</c:v>
                </c:pt>
                <c:pt idx="108">
                  <c:v>-0.8484137552208213</c:v>
                </c:pt>
                <c:pt idx="109">
                  <c:v>0.37778701270085813</c:v>
                </c:pt>
                <c:pt idx="110">
                  <c:v>-0.48771954888450458</c:v>
                </c:pt>
                <c:pt idx="111">
                  <c:v>1.088335314817922</c:v>
                </c:pt>
                <c:pt idx="112">
                  <c:v>0.68078430267664325</c:v>
                </c:pt>
                <c:pt idx="113">
                  <c:v>-1.4163036257244224</c:v>
                </c:pt>
                <c:pt idx="114">
                  <c:v>0.69664027541452611</c:v>
                </c:pt>
                <c:pt idx="115">
                  <c:v>-0.57414709947414488</c:v>
                </c:pt>
                <c:pt idx="116">
                  <c:v>-0.44587350369822754</c:v>
                </c:pt>
                <c:pt idx="117">
                  <c:v>-0.55945929566790298</c:v>
                </c:pt>
                <c:pt idx="118">
                  <c:v>0.20787145065533047</c:v>
                </c:pt>
                <c:pt idx="119">
                  <c:v>-0.36438724029913205</c:v>
                </c:pt>
                <c:pt idx="120">
                  <c:v>0.15699409614643048</c:v>
                </c:pt>
                <c:pt idx="121">
                  <c:v>-0.81308789770500423</c:v>
                </c:pt>
                <c:pt idx="122">
                  <c:v>-0.45973202050225354</c:v>
                </c:pt>
                <c:pt idx="123">
                  <c:v>-0.47367940352453747</c:v>
                </c:pt>
                <c:pt idx="124">
                  <c:v>0.50185650440009322</c:v>
                </c:pt>
                <c:pt idx="125">
                  <c:v>0.41840818585089401</c:v>
                </c:pt>
                <c:pt idx="126">
                  <c:v>1.4163036257244219</c:v>
                </c:pt>
                <c:pt idx="127">
                  <c:v>4.3792431257696302E-2</c:v>
                </c:pt>
                <c:pt idx="128">
                  <c:v>1.1347334299493963</c:v>
                </c:pt>
                <c:pt idx="129">
                  <c:v>0.14434310613471857</c:v>
                </c:pt>
                <c:pt idx="130">
                  <c:v>-1.2357086898512508</c:v>
                </c:pt>
                <c:pt idx="131">
                  <c:v>0.39125496660919462</c:v>
                </c:pt>
                <c:pt idx="132">
                  <c:v>-1.0228321261036526</c:v>
                </c:pt>
                <c:pt idx="133">
                  <c:v>0.43210009909511987</c:v>
                </c:pt>
                <c:pt idx="134">
                  <c:v>-0.96144723227760642</c:v>
                </c:pt>
                <c:pt idx="135">
                  <c:v>0.5304378584592353</c:v>
                </c:pt>
                <c:pt idx="136">
                  <c:v>0.94177590213267615</c:v>
                </c:pt>
                <c:pt idx="137">
                  <c:v>2.6975095569769167</c:v>
                </c:pt>
                <c:pt idx="138">
                  <c:v>-1.2093018348920097</c:v>
                </c:pt>
                <c:pt idx="139">
                  <c:v>0.903487037015824</c:v>
                </c:pt>
                <c:pt idx="140">
                  <c:v>-2.6975095569769199</c:v>
                </c:pt>
                <c:pt idx="141">
                  <c:v>0.47367940352453713</c:v>
                </c:pt>
                <c:pt idx="142">
                  <c:v>-0.43210009909512009</c:v>
                </c:pt>
                <c:pt idx="143">
                  <c:v>-1.263006548446578</c:v>
                </c:pt>
                <c:pt idx="144">
                  <c:v>-1.1837123561092822</c:v>
                </c:pt>
                <c:pt idx="145">
                  <c:v>-0.19510674636432496</c:v>
                </c:pt>
                <c:pt idx="146">
                  <c:v>-1.0019509868815037</c:v>
                </c:pt>
                <c:pt idx="147">
                  <c:v>-0.61898211112271218</c:v>
                </c:pt>
                <c:pt idx="148">
                  <c:v>-1.4880923263362802</c:v>
                </c:pt>
                <c:pt idx="149">
                  <c:v>-1.6128070814723279</c:v>
                </c:pt>
                <c:pt idx="150">
                  <c:v>0.18237375463848352</c:v>
                </c:pt>
                <c:pt idx="151">
                  <c:v>-0.41840818585089429</c:v>
                </c:pt>
                <c:pt idx="152">
                  <c:v>-0.33778005379514503</c:v>
                </c:pt>
                <c:pt idx="153">
                  <c:v>1.0228321261036524</c:v>
                </c:pt>
                <c:pt idx="154">
                  <c:v>1.7123817106205157</c:v>
                </c:pt>
                <c:pt idx="155">
                  <c:v>0.96144723227760742</c:v>
                </c:pt>
                <c:pt idx="156">
                  <c:v>-0.68078430267664325</c:v>
                </c:pt>
                <c:pt idx="157">
                  <c:v>1.5270583320354101</c:v>
                </c:pt>
                <c:pt idx="158">
                  <c:v>1.044169045588939</c:v>
                </c:pt>
                <c:pt idx="159">
                  <c:v>-0.71267336124007763</c:v>
                </c:pt>
                <c:pt idx="160">
                  <c:v>1.8325718510313052</c:v>
                </c:pt>
                <c:pt idx="161">
                  <c:v>-1.1112353339257341</c:v>
                </c:pt>
                <c:pt idx="162">
                  <c:v>-1.2912794713519373</c:v>
                </c:pt>
                <c:pt idx="163">
                  <c:v>-0.86647898678975677</c:v>
                </c:pt>
                <c:pt idx="164">
                  <c:v>1.0659922490614977</c:v>
                </c:pt>
                <c:pt idx="165">
                  <c:v>-0.22067011655872468</c:v>
                </c:pt>
                <c:pt idx="166">
                  <c:v>1.3511521260686539</c:v>
                </c:pt>
                <c:pt idx="167">
                  <c:v>0.66509767139499953</c:v>
                </c:pt>
                <c:pt idx="168">
                  <c:v>-0.98149782715935407</c:v>
                </c:pt>
                <c:pt idx="169">
                  <c:v>-2.3874422545356238</c:v>
                </c:pt>
                <c:pt idx="170">
                  <c:v>-1.3511521260686532</c:v>
                </c:pt>
                <c:pt idx="171">
                  <c:v>-1.4512631910577392</c:v>
                </c:pt>
                <c:pt idx="172">
                  <c:v>0.45973202050225337</c:v>
                </c:pt>
                <c:pt idx="173">
                  <c:v>-1.6605374163770485</c:v>
                </c:pt>
                <c:pt idx="174">
                  <c:v>-1.5684915216655271</c:v>
                </c:pt>
                <c:pt idx="175">
                  <c:v>-2.0865796576126225</c:v>
                </c:pt>
                <c:pt idx="176">
                  <c:v>0.88483152301530998</c:v>
                </c:pt>
                <c:pt idx="177">
                  <c:v>-1.8325718510313058</c:v>
                </c:pt>
                <c:pt idx="178">
                  <c:v>-1.9871462915396887</c:v>
                </c:pt>
                <c:pt idx="179">
                  <c:v>-0.14434310613471857</c:v>
                </c:pt>
                <c:pt idx="180">
                  <c:v>0.24637853400043935</c:v>
                </c:pt>
                <c:pt idx="181">
                  <c:v>0.92246241734752488</c:v>
                </c:pt>
                <c:pt idx="182">
                  <c:v>-0.72889177851677778</c:v>
                </c:pt>
                <c:pt idx="183">
                  <c:v>0.16967026370190358</c:v>
                </c:pt>
                <c:pt idx="184">
                  <c:v>-0.94177590213267803</c:v>
                </c:pt>
                <c:pt idx="185">
                  <c:v>0.61898211112271218</c:v>
                </c:pt>
                <c:pt idx="186">
                  <c:v>6.8849042454066312E-2</c:v>
                </c:pt>
                <c:pt idx="187">
                  <c:v>1.1112353339257335</c:v>
                </c:pt>
                <c:pt idx="188">
                  <c:v>-0.24637853400043941</c:v>
                </c:pt>
                <c:pt idx="189">
                  <c:v>0.58895982595082219</c:v>
                </c:pt>
                <c:pt idx="190">
                  <c:v>0.10652016045293451</c:v>
                </c:pt>
                <c:pt idx="191">
                  <c:v>1.4512631910577387</c:v>
                </c:pt>
                <c:pt idx="192">
                  <c:v>-0.77874873018302038</c:v>
                </c:pt>
                <c:pt idx="193">
                  <c:v>0.79580101002689552</c:v>
                </c:pt>
                <c:pt idx="194">
                  <c:v>-0.40479426798281953</c:v>
                </c:pt>
                <c:pt idx="195">
                  <c:v>-0.51609447991924218</c:v>
                </c:pt>
                <c:pt idx="196">
                  <c:v>-0.10652016045293462</c:v>
                </c:pt>
                <c:pt idx="197">
                  <c:v>1.6128070814723268</c:v>
                </c:pt>
                <c:pt idx="198">
                  <c:v>-0.28525458772371731</c:v>
                </c:pt>
                <c:pt idx="199">
                  <c:v>-1.0441690455889392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4.3'!$S$11</c:f>
              <c:strCache>
                <c:ptCount val="1"/>
                <c:pt idx="0">
                  <c:v>fit: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4.3'!$S$12:$S$13</c:f>
              <c:numCache>
                <c:formatCode>General</c:formatCode>
                <c:ptCount val="2"/>
                <c:pt idx="0">
                  <c:v>1.3537685818146417</c:v>
                </c:pt>
                <c:pt idx="1">
                  <c:v>-0.74806432027192771</c:v>
                </c:pt>
              </c:numCache>
            </c:numRef>
          </c:xVal>
          <c:yVal>
            <c:numRef>
              <c:f>'Ex 4.3'!$T$12:$T$13</c:f>
              <c:numCache>
                <c:formatCode>General</c:formatCode>
                <c:ptCount val="2"/>
                <c:pt idx="0">
                  <c:v>3</c:v>
                </c:pt>
                <c:pt idx="1">
                  <c:v>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058688"/>
        <c:axId val="297060608"/>
      </c:scatterChart>
      <c:valAx>
        <c:axId val="29705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Data</a:t>
                </a:r>
              </a:p>
            </c:rich>
          </c:tx>
          <c:layout>
            <c:manualLayout>
              <c:xMode val="edge"/>
              <c:yMode val="edge"/>
              <c:x val="0.47426849128828003"/>
              <c:y val="0.897254817357680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97060608"/>
        <c:crosses val="autoZero"/>
        <c:crossBetween val="midCat"/>
      </c:valAx>
      <c:valAx>
        <c:axId val="297060608"/>
        <c:scaling>
          <c:orientation val="minMax"/>
          <c:max val="3"/>
          <c:min val="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Probit</a:t>
                </a:r>
              </a:p>
            </c:rich>
          </c:tx>
          <c:layout>
            <c:manualLayout>
              <c:xMode val="edge"/>
              <c:yMode val="edge"/>
              <c:x val="7.2304706837150361E-3"/>
              <c:y val="0.373363695837535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9705868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"Exbit" Plot</a:t>
            </a:r>
          </a:p>
        </c:rich>
      </c:tx>
      <c:layout>
        <c:manualLayout>
          <c:xMode val="edge"/>
          <c:yMode val="edge"/>
          <c:x val="0.38788230046249539"/>
          <c:y val="1.5686287426308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728845962793"/>
          <c:y val="0.13695446406625644"/>
          <c:w val="0.81133908601726556"/>
          <c:h val="0.668897056371414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'Ex 4.3'!$G$7:$G$206</c:f>
              <c:numCache>
                <c:formatCode>General</c:formatCode>
                <c:ptCount val="200"/>
                <c:pt idx="0">
                  <c:v>6.4480817108497637E-2</c:v>
                </c:pt>
                <c:pt idx="1">
                  <c:v>1.1293103864639116</c:v>
                </c:pt>
                <c:pt idx="2">
                  <c:v>1.1438129722987325</c:v>
                </c:pt>
                <c:pt idx="3">
                  <c:v>8.3610359796650102E-2</c:v>
                </c:pt>
                <c:pt idx="4">
                  <c:v>2.5716350144352751E-2</c:v>
                </c:pt>
                <c:pt idx="5">
                  <c:v>3.1231850675017589E-2</c:v>
                </c:pt>
                <c:pt idx="6">
                  <c:v>0.29499915146521433</c:v>
                </c:pt>
                <c:pt idx="7">
                  <c:v>0.14908409142553744</c:v>
                </c:pt>
                <c:pt idx="8">
                  <c:v>0.17124987013330931</c:v>
                </c:pt>
                <c:pt idx="9">
                  <c:v>0.3879284944813492</c:v>
                </c:pt>
                <c:pt idx="10">
                  <c:v>0.17538847594140206</c:v>
                </c:pt>
                <c:pt idx="11">
                  <c:v>1.4217601322309303</c:v>
                </c:pt>
                <c:pt idx="12">
                  <c:v>2.374558912577281E-2</c:v>
                </c:pt>
                <c:pt idx="13">
                  <c:v>0.34903692151585403</c:v>
                </c:pt>
                <c:pt idx="14">
                  <c:v>0.25833258366356521</c:v>
                </c:pt>
                <c:pt idx="15">
                  <c:v>0.2883029357801053</c:v>
                </c:pt>
                <c:pt idx="16">
                  <c:v>0.20950334547181185</c:v>
                </c:pt>
                <c:pt idx="17">
                  <c:v>0.18655972901270482</c:v>
                </c:pt>
                <c:pt idx="18">
                  <c:v>0.2939492651977787</c:v>
                </c:pt>
                <c:pt idx="19">
                  <c:v>1.2046025300617519E-2</c:v>
                </c:pt>
                <c:pt idx="20">
                  <c:v>0.25604049908679993</c:v>
                </c:pt>
                <c:pt idx="21">
                  <c:v>0.27113492737032568</c:v>
                </c:pt>
                <c:pt idx="22">
                  <c:v>0.14995834535105246</c:v>
                </c:pt>
                <c:pt idx="23">
                  <c:v>0.2164068464500605</c:v>
                </c:pt>
                <c:pt idx="24">
                  <c:v>0.8992675653850265</c:v>
                </c:pt>
                <c:pt idx="25">
                  <c:v>0.32473720584178395</c:v>
                </c:pt>
                <c:pt idx="26">
                  <c:v>0.13059121682337649</c:v>
                </c:pt>
                <c:pt idx="27">
                  <c:v>0.71233346484925597</c:v>
                </c:pt>
                <c:pt idx="28">
                  <c:v>8.3703147664085778E-2</c:v>
                </c:pt>
                <c:pt idx="29">
                  <c:v>0.64899587631641398</c:v>
                </c:pt>
                <c:pt idx="30">
                  <c:v>0.77165373793158809</c:v>
                </c:pt>
                <c:pt idx="31">
                  <c:v>5.2915414061056175E-2</c:v>
                </c:pt>
                <c:pt idx="32">
                  <c:v>0.30239691142921254</c:v>
                </c:pt>
                <c:pt idx="33">
                  <c:v>0.28823894214290563</c:v>
                </c:pt>
                <c:pt idx="34">
                  <c:v>0.1290221477133138</c:v>
                </c:pt>
                <c:pt idx="35">
                  <c:v>1.4601740365405789</c:v>
                </c:pt>
                <c:pt idx="36">
                  <c:v>0.13181393485495013</c:v>
                </c:pt>
                <c:pt idx="37">
                  <c:v>0.28973771521942776</c:v>
                </c:pt>
                <c:pt idx="38">
                  <c:v>0.19135884928698366</c:v>
                </c:pt>
                <c:pt idx="39">
                  <c:v>0.15091282784741536</c:v>
                </c:pt>
                <c:pt idx="40">
                  <c:v>0.42252834113036936</c:v>
                </c:pt>
                <c:pt idx="41">
                  <c:v>0.15355078227236971</c:v>
                </c:pt>
                <c:pt idx="42">
                  <c:v>1.5512371358088646E-2</c:v>
                </c:pt>
                <c:pt idx="43">
                  <c:v>6.1900437815952038E-2</c:v>
                </c:pt>
                <c:pt idx="44">
                  <c:v>1.2035598985533278</c:v>
                </c:pt>
                <c:pt idx="45">
                  <c:v>0.22475340185848738</c:v>
                </c:pt>
                <c:pt idx="46">
                  <c:v>0.99167218510940225</c:v>
                </c:pt>
                <c:pt idx="47">
                  <c:v>0.52772333468765298</c:v>
                </c:pt>
                <c:pt idx="48">
                  <c:v>0.27202789261728494</c:v>
                </c:pt>
                <c:pt idx="49">
                  <c:v>9.5635460425827781E-2</c:v>
                </c:pt>
                <c:pt idx="50">
                  <c:v>6.4983684075790001E-3</c:v>
                </c:pt>
                <c:pt idx="51">
                  <c:v>0.31947207615852519</c:v>
                </c:pt>
                <c:pt idx="52">
                  <c:v>0.58895819248977244</c:v>
                </c:pt>
                <c:pt idx="53">
                  <c:v>0.67639372214129601</c:v>
                </c:pt>
                <c:pt idx="54">
                  <c:v>9.0425234487010744E-2</c:v>
                </c:pt>
                <c:pt idx="55">
                  <c:v>0.16115016973212512</c:v>
                </c:pt>
                <c:pt idx="56">
                  <c:v>0.29366874896412137</c:v>
                </c:pt>
                <c:pt idx="57">
                  <c:v>0.39362223530834323</c:v>
                </c:pt>
                <c:pt idx="58">
                  <c:v>0.13786025760004447</c:v>
                </c:pt>
                <c:pt idx="59">
                  <c:v>0.1772269765339457</c:v>
                </c:pt>
                <c:pt idx="60">
                  <c:v>0.13909750000504431</c:v>
                </c:pt>
                <c:pt idx="61">
                  <c:v>0.65064878051691311</c:v>
                </c:pt>
                <c:pt idx="62">
                  <c:v>0.16089383068397983</c:v>
                </c:pt>
                <c:pt idx="63">
                  <c:v>0.13346289795225272</c:v>
                </c:pt>
                <c:pt idx="64">
                  <c:v>0.84266254031400234</c:v>
                </c:pt>
                <c:pt idx="65">
                  <c:v>0.45879281715823828</c:v>
                </c:pt>
                <c:pt idx="66">
                  <c:v>0.71165668601732601</c:v>
                </c:pt>
                <c:pt idx="67">
                  <c:v>0.53229791937017035</c:v>
                </c:pt>
                <c:pt idx="68">
                  <c:v>0.26930121417996927</c:v>
                </c:pt>
                <c:pt idx="69">
                  <c:v>0.18214684650634702</c:v>
                </c:pt>
                <c:pt idx="70">
                  <c:v>7.9757966721718129E-2</c:v>
                </c:pt>
                <c:pt idx="71">
                  <c:v>0.73255435875601771</c:v>
                </c:pt>
                <c:pt idx="72">
                  <c:v>9.5592018660000611E-2</c:v>
                </c:pt>
                <c:pt idx="73">
                  <c:v>0.20164541325223717</c:v>
                </c:pt>
                <c:pt idx="74">
                  <c:v>0.58541032792983128</c:v>
                </c:pt>
                <c:pt idx="75">
                  <c:v>0.34846382792431169</c:v>
                </c:pt>
                <c:pt idx="76">
                  <c:v>0.19086094016223687</c:v>
                </c:pt>
                <c:pt idx="77">
                  <c:v>0.80876908621986898</c:v>
                </c:pt>
                <c:pt idx="78">
                  <c:v>0.24676921513796968</c:v>
                </c:pt>
                <c:pt idx="79">
                  <c:v>0.18242680715099768</c:v>
                </c:pt>
                <c:pt idx="80">
                  <c:v>0.29085481710082012</c:v>
                </c:pt>
                <c:pt idx="81">
                  <c:v>0.21873630284166592</c:v>
                </c:pt>
                <c:pt idx="82">
                  <c:v>6.7369968946169645E-2</c:v>
                </c:pt>
                <c:pt idx="83">
                  <c:v>5.2080213154465059E-2</c:v>
                </c:pt>
                <c:pt idx="84">
                  <c:v>0.20503099830307811</c:v>
                </c:pt>
                <c:pt idx="85">
                  <c:v>0.24976072683151443</c:v>
                </c:pt>
                <c:pt idx="86">
                  <c:v>1.7794412169379908E-2</c:v>
                </c:pt>
                <c:pt idx="87">
                  <c:v>3.1422607164585503E-2</c:v>
                </c:pt>
                <c:pt idx="88">
                  <c:v>0.36830050037034173</c:v>
                </c:pt>
                <c:pt idx="89">
                  <c:v>0.34969190147276691</c:v>
                </c:pt>
                <c:pt idx="90">
                  <c:v>0.31645865151543773</c:v>
                </c:pt>
                <c:pt idx="91">
                  <c:v>0.1092085712750334</c:v>
                </c:pt>
                <c:pt idx="92">
                  <c:v>0.46769053031452251</c:v>
                </c:pt>
                <c:pt idx="93">
                  <c:v>0.52615118303347808</c:v>
                </c:pt>
                <c:pt idx="94">
                  <c:v>1.5355135691845856E-2</c:v>
                </c:pt>
                <c:pt idx="95">
                  <c:v>8.2822091543811385E-2</c:v>
                </c:pt>
                <c:pt idx="96">
                  <c:v>4.1657195677919805E-2</c:v>
                </c:pt>
                <c:pt idx="97">
                  <c:v>0.46211412064234597</c:v>
                </c:pt>
                <c:pt idx="98">
                  <c:v>0.45006005099553348</c:v>
                </c:pt>
                <c:pt idx="99">
                  <c:v>3.6447078755121327E-2</c:v>
                </c:pt>
                <c:pt idx="100">
                  <c:v>0.22846654321141502</c:v>
                </c:pt>
                <c:pt idx="101">
                  <c:v>0.28772495656613389</c:v>
                </c:pt>
                <c:pt idx="102">
                  <c:v>0.6578858808099598</c:v>
                </c:pt>
                <c:pt idx="103">
                  <c:v>6.7459988539781496E-2</c:v>
                </c:pt>
                <c:pt idx="104">
                  <c:v>0.50166397106516036</c:v>
                </c:pt>
                <c:pt idx="105">
                  <c:v>0.33676619363092258</c:v>
                </c:pt>
                <c:pt idx="106">
                  <c:v>5.2959300054598417E-2</c:v>
                </c:pt>
                <c:pt idx="107">
                  <c:v>8.8882591759085014E-2</c:v>
                </c:pt>
                <c:pt idx="108">
                  <c:v>5.8315999442167872E-2</c:v>
                </c:pt>
                <c:pt idx="109">
                  <c:v>0.30668494532373419</c:v>
                </c:pt>
                <c:pt idx="110">
                  <c:v>0.11174326306370023</c:v>
                </c:pt>
                <c:pt idx="111">
                  <c:v>0.63167464328775691</c:v>
                </c:pt>
                <c:pt idx="112">
                  <c:v>0.40431886965401742</c:v>
                </c:pt>
                <c:pt idx="113">
                  <c:v>2.0480566322659634E-2</c:v>
                </c:pt>
                <c:pt idx="114">
                  <c:v>0.40903178241994947</c:v>
                </c:pt>
                <c:pt idx="115">
                  <c:v>9.1222782883420464E-2</c:v>
                </c:pt>
                <c:pt idx="116">
                  <c:v>0.12063156653518121</c:v>
                </c:pt>
                <c:pt idx="117">
                  <c:v>9.182295648465548E-2</c:v>
                </c:pt>
                <c:pt idx="118">
                  <c:v>0.26951229076528982</c:v>
                </c:pt>
                <c:pt idx="119">
                  <c:v>0.13168346634148856</c:v>
                </c:pt>
                <c:pt idx="120">
                  <c:v>0.26092854251937064</c:v>
                </c:pt>
                <c:pt idx="121">
                  <c:v>6.255991561121528E-2</c:v>
                </c:pt>
                <c:pt idx="122">
                  <c:v>0.1182524477419381</c:v>
                </c:pt>
                <c:pt idx="123">
                  <c:v>0.11208222260956675</c:v>
                </c:pt>
                <c:pt idx="124">
                  <c:v>0.33585295742427584</c:v>
                </c:pt>
                <c:pt idx="125">
                  <c:v>0.31756500745056232</c:v>
                </c:pt>
                <c:pt idx="126">
                  <c:v>0.78293244408672658</c:v>
                </c:pt>
                <c:pt idx="127">
                  <c:v>0.2281215628343716</c:v>
                </c:pt>
                <c:pt idx="128">
                  <c:v>0.64193211473585865</c:v>
                </c:pt>
                <c:pt idx="129">
                  <c:v>0.26008454630005168</c:v>
                </c:pt>
                <c:pt idx="130">
                  <c:v>2.8967137862288037E-2</c:v>
                </c:pt>
                <c:pt idx="131">
                  <c:v>0.31638034987424862</c:v>
                </c:pt>
                <c:pt idx="132">
                  <c:v>4.2600857499528653E-2</c:v>
                </c:pt>
                <c:pt idx="133">
                  <c:v>0.31910814452350844</c:v>
                </c:pt>
                <c:pt idx="134">
                  <c:v>4.972360100263943E-2</c:v>
                </c:pt>
                <c:pt idx="135">
                  <c:v>0.34770652425443238</c:v>
                </c:pt>
                <c:pt idx="136">
                  <c:v>0.56944951237816988</c:v>
                </c:pt>
                <c:pt idx="137">
                  <c:v>2.0473873322224336</c:v>
                </c:pt>
                <c:pt idx="138">
                  <c:v>2.9010099914475576E-2</c:v>
                </c:pt>
                <c:pt idx="139">
                  <c:v>0.54379216706124367</c:v>
                </c:pt>
                <c:pt idx="140">
                  <c:v>3.4534230044891028E-3</c:v>
                </c:pt>
                <c:pt idx="141">
                  <c:v>0.32449616968022066</c:v>
                </c:pt>
                <c:pt idx="142">
                  <c:v>0.12207673505990109</c:v>
                </c:pt>
                <c:pt idx="143">
                  <c:v>2.7515322806925532E-2</c:v>
                </c:pt>
                <c:pt idx="144">
                  <c:v>2.9556846405890846E-2</c:v>
                </c:pt>
                <c:pt idx="145">
                  <c:v>0.15512176735718336</c:v>
                </c:pt>
                <c:pt idx="146">
                  <c:v>4.5225908393536039E-2</c:v>
                </c:pt>
                <c:pt idx="147">
                  <c:v>8.5262819067871157E-2</c:v>
                </c:pt>
                <c:pt idx="148">
                  <c:v>1.908501775199169E-2</c:v>
                </c:pt>
                <c:pt idx="149">
                  <c:v>1.7022720838331194E-2</c:v>
                </c:pt>
                <c:pt idx="150">
                  <c:v>0.26163592988219192</c:v>
                </c:pt>
                <c:pt idx="151">
                  <c:v>0.12457698543616565</c:v>
                </c:pt>
                <c:pt idx="152">
                  <c:v>0.13229636802943953</c:v>
                </c:pt>
                <c:pt idx="153">
                  <c:v>0.59985520353914101</c:v>
                </c:pt>
                <c:pt idx="154">
                  <c:v>0.91351109968240929</c:v>
                </c:pt>
                <c:pt idx="155">
                  <c:v>0.57082626579555729</c:v>
                </c:pt>
                <c:pt idx="156">
                  <c:v>8.1000831192703834E-2</c:v>
                </c:pt>
                <c:pt idx="157">
                  <c:v>0.83353510469650971</c:v>
                </c:pt>
                <c:pt idx="158">
                  <c:v>0.59989260614587536</c:v>
                </c:pt>
                <c:pt idx="159">
                  <c:v>7.3712266872775462E-2</c:v>
                </c:pt>
                <c:pt idx="160">
                  <c:v>1.0994477031954681</c:v>
                </c:pt>
                <c:pt idx="161">
                  <c:v>3.5539167891626859E-2</c:v>
                </c:pt>
                <c:pt idx="162">
                  <c:v>2.7172131530982704E-2</c:v>
                </c:pt>
                <c:pt idx="163">
                  <c:v>5.549154448268323E-2</c:v>
                </c:pt>
                <c:pt idx="164">
                  <c:v>0.61297778351655696</c:v>
                </c:pt>
                <c:pt idx="165">
                  <c:v>0.15303065380624703</c:v>
                </c:pt>
                <c:pt idx="166">
                  <c:v>0.75460510702400418</c:v>
                </c:pt>
                <c:pt idx="167">
                  <c:v>0.39756055336383134</c:v>
                </c:pt>
                <c:pt idx="168">
                  <c:v>4.6394328060300298E-2</c:v>
                </c:pt>
                <c:pt idx="169">
                  <c:v>3.4614831409103737E-3</c:v>
                </c:pt>
                <c:pt idx="170">
                  <c:v>2.4497907284589154E-2</c:v>
                </c:pt>
                <c:pt idx="171">
                  <c:v>1.9442293463061193E-2</c:v>
                </c:pt>
                <c:pt idx="172">
                  <c:v>0.32084947097646949</c:v>
                </c:pt>
                <c:pt idx="173">
                  <c:v>1.6446355323814228E-2</c:v>
                </c:pt>
                <c:pt idx="174">
                  <c:v>1.7359017649416192E-2</c:v>
                </c:pt>
                <c:pt idx="175">
                  <c:v>8.2965064398999571E-3</c:v>
                </c:pt>
                <c:pt idx="176">
                  <c:v>0.53644211212577042</c:v>
                </c:pt>
                <c:pt idx="177">
                  <c:v>1.4122983916319573E-2</c:v>
                </c:pt>
                <c:pt idx="178">
                  <c:v>1.1768489468538037E-2</c:v>
                </c:pt>
                <c:pt idx="179">
                  <c:v>0.17179719069316313</c:v>
                </c:pt>
                <c:pt idx="180">
                  <c:v>0.27648487763523993</c:v>
                </c:pt>
                <c:pt idx="181">
                  <c:v>0.56904545846602472</c:v>
                </c:pt>
                <c:pt idx="182">
                  <c:v>6.8100755005738783E-2</c:v>
                </c:pt>
                <c:pt idx="183">
                  <c:v>0.26127162153799044</c:v>
                </c:pt>
                <c:pt idx="184">
                  <c:v>5.0898582359906408E-2</c:v>
                </c:pt>
                <c:pt idx="185">
                  <c:v>0.38195322481643257</c:v>
                </c:pt>
                <c:pt idx="186">
                  <c:v>0.22848050793348629</c:v>
                </c:pt>
                <c:pt idx="187">
                  <c:v>0.6364682264833933</c:v>
                </c:pt>
                <c:pt idx="188">
                  <c:v>0.15070937554235175</c:v>
                </c:pt>
                <c:pt idx="189">
                  <c:v>0.36579670440800288</c:v>
                </c:pt>
                <c:pt idx="190">
                  <c:v>0.25546990185572765</c:v>
                </c:pt>
                <c:pt idx="191">
                  <c:v>0.78519569271983025</c:v>
                </c:pt>
                <c:pt idx="192">
                  <c:v>6.4908100590382239E-2</c:v>
                </c:pt>
                <c:pt idx="193">
                  <c:v>0.47436918947042533</c:v>
                </c:pt>
                <c:pt idx="194">
                  <c:v>0.12743471292142092</c:v>
                </c:pt>
                <c:pt idx="195">
                  <c:v>0.10064600731895096</c:v>
                </c:pt>
                <c:pt idx="196">
                  <c:v>0.18185326686217088</c:v>
                </c:pt>
                <c:pt idx="197">
                  <c:v>0.88392124431840402</c:v>
                </c:pt>
                <c:pt idx="198">
                  <c:v>0.14733203609612552</c:v>
                </c:pt>
                <c:pt idx="199">
                  <c:v>4.2553347399126328E-2</c:v>
                </c:pt>
              </c:numCache>
            </c:numRef>
          </c:xVal>
          <c:yVal>
            <c:numRef>
              <c:f>'Ex 4.3'!$J$7:$J$206</c:f>
              <c:numCache>
                <c:formatCode>General</c:formatCode>
                <c:ptCount val="200"/>
                <c:pt idx="0">
                  <c:v>0.23962087524171707</c:v>
                </c:pt>
                <c:pt idx="1">
                  <c:v>3.5598491943702042</c:v>
                </c:pt>
                <c:pt idx="2">
                  <c:v>3.7527528604946916</c:v>
                </c:pt>
                <c:pt idx="3">
                  <c:v>0.29838451574460034</c:v>
                </c:pt>
                <c:pt idx="4">
                  <c:v>9.795839380858419E-2</c:v>
                </c:pt>
                <c:pt idx="5">
                  <c:v>0.13153737401765819</c:v>
                </c:pt>
                <c:pt idx="6">
                  <c:v>1.0139739846712361</c:v>
                </c:pt>
                <c:pt idx="7">
                  <c:v>0.49875636921722821</c:v>
                </c:pt>
                <c:pt idx="8">
                  <c:v>0.57558594816497921</c:v>
                </c:pt>
                <c:pt idx="9">
                  <c:v>1.3356999136633927</c:v>
                </c:pt>
                <c:pt idx="10">
                  <c:v>0.5934915294961185</c:v>
                </c:pt>
                <c:pt idx="11">
                  <c:v>4.3070635962004209</c:v>
                </c:pt>
                <c:pt idx="12">
                  <c:v>8.701137698962981E-2</c:v>
                </c:pt>
                <c:pt idx="13">
                  <c:v>1.2450581956966555</c:v>
                </c:pt>
                <c:pt idx="14">
                  <c:v>0.80384460014595926</c:v>
                </c:pt>
                <c:pt idx="15">
                  <c:v>0.94746011183710799</c:v>
                </c:pt>
                <c:pt idx="16">
                  <c:v>0.68816956948619312</c:v>
                </c:pt>
                <c:pt idx="17">
                  <c:v>0.63971047633451783</c:v>
                </c:pt>
                <c:pt idx="18">
                  <c:v>1.0003125700154187</c:v>
                </c:pt>
                <c:pt idx="19">
                  <c:v>2.8855456832555762E-2</c:v>
                </c:pt>
                <c:pt idx="20">
                  <c:v>0.79275801208961871</c:v>
                </c:pt>
                <c:pt idx="21">
                  <c:v>0.8850957671810642</c:v>
                </c:pt>
                <c:pt idx="22">
                  <c:v>0.50700724110722395</c:v>
                </c:pt>
                <c:pt idx="23">
                  <c:v>0.69814969224291712</c:v>
                </c:pt>
                <c:pt idx="24">
                  <c:v>3.0281894837013703</c:v>
                </c:pt>
                <c:pt idx="25">
                  <c:v>1.1619539215718344</c:v>
                </c:pt>
                <c:pt idx="26">
                  <c:v>0.43509127788831142</c:v>
                </c:pt>
                <c:pt idx="27">
                  <c:v>2.319696733466766</c:v>
                </c:pt>
                <c:pt idx="28">
                  <c:v>0.30513217967337564</c:v>
                </c:pt>
                <c:pt idx="29">
                  <c:v>2.0935121255767775</c:v>
                </c:pt>
                <c:pt idx="30">
                  <c:v>2.4849066497879999</c:v>
                </c:pt>
                <c:pt idx="31">
                  <c:v>0.20227988483362053</c:v>
                </c:pt>
                <c:pt idx="32">
                  <c:v>1.0278246216051348</c:v>
                </c:pt>
                <c:pt idx="33">
                  <c:v>0.93467221378735221</c:v>
                </c:pt>
                <c:pt idx="34">
                  <c:v>0.42741074858053352</c:v>
                </c:pt>
                <c:pt idx="35">
                  <c:v>4.769687118148533</c:v>
                </c:pt>
                <c:pt idx="36">
                  <c:v>0.45063160617221609</c:v>
                </c:pt>
                <c:pt idx="37">
                  <c:v>0.96041366083749935</c:v>
                </c:pt>
                <c:pt idx="38">
                  <c:v>0.65881325397522816</c:v>
                </c:pt>
                <c:pt idx="39">
                  <c:v>0.52371606759508726</c:v>
                </c:pt>
                <c:pt idx="40">
                  <c:v>1.4353839713164136</c:v>
                </c:pt>
                <c:pt idx="41">
                  <c:v>0.54070882991819946</c:v>
                </c:pt>
                <c:pt idx="42">
                  <c:v>4.43837191591109E-2</c:v>
                </c:pt>
                <c:pt idx="43">
                  <c:v>0.22701831398974295</c:v>
                </c:pt>
                <c:pt idx="44">
                  <c:v>3.9919825495605257</c:v>
                </c:pt>
                <c:pt idx="45">
                  <c:v>0.71841381016197281</c:v>
                </c:pt>
                <c:pt idx="46">
                  <c:v>3.2590950403510699</c:v>
                </c:pt>
                <c:pt idx="47">
                  <c:v>1.6189641815175646</c:v>
                </c:pt>
                <c:pt idx="48">
                  <c:v>0.8972613673447527</c:v>
                </c:pt>
                <c:pt idx="49">
                  <c:v>0.35368540509036628</c:v>
                </c:pt>
                <c:pt idx="50">
                  <c:v>1.3564639034138473E-2</c:v>
                </c:pt>
                <c:pt idx="51">
                  <c:v>1.1152164437201448</c:v>
                </c:pt>
                <c:pt idx="52">
                  <c:v>1.8439986883274739</c:v>
                </c:pt>
                <c:pt idx="53">
                  <c:v>2.2230031086642956</c:v>
                </c:pt>
                <c:pt idx="54">
                  <c:v>0.32565273557327168</c:v>
                </c:pt>
                <c:pt idx="55">
                  <c:v>0.56675196845421949</c:v>
                </c:pt>
                <c:pt idx="56">
                  <c:v>0.98683527707193808</c:v>
                </c:pt>
                <c:pt idx="57">
                  <c:v>1.3548575876963258</c:v>
                </c:pt>
                <c:pt idx="58">
                  <c:v>0.47440451652471904</c:v>
                </c:pt>
                <c:pt idx="59">
                  <c:v>0.60256600192952525</c:v>
                </c:pt>
                <c:pt idx="60">
                  <c:v>0.48245608981226762</c:v>
                </c:pt>
                <c:pt idx="61">
                  <c:v>2.1348403210696234</c:v>
                </c:pt>
                <c:pt idx="62">
                  <c:v>0.55799534507538473</c:v>
                </c:pt>
                <c:pt idx="63">
                  <c:v>0.46641725361450803</c:v>
                </c:pt>
                <c:pt idx="64">
                  <c:v>2.8407265274069986</c:v>
                </c:pt>
                <c:pt idx="65">
                  <c:v>1.4782170713105502</c:v>
                </c:pt>
                <c:pt idx="66">
                  <c:v>2.2701816689393852</c:v>
                </c:pt>
                <c:pt idx="67">
                  <c:v>1.6444757691749734</c:v>
                </c:pt>
                <c:pt idx="68">
                  <c:v>0.861199767552701</c:v>
                </c:pt>
                <c:pt idx="69">
                  <c:v>0.62096578504836675</c:v>
                </c:pt>
                <c:pt idx="70">
                  <c:v>0.27841048285622322</c:v>
                </c:pt>
                <c:pt idx="71">
                  <c:v>2.3717918453501681</c:v>
                </c:pt>
                <c:pt idx="72">
                  <c:v>0.34660322251407499</c:v>
                </c:pt>
                <c:pt idx="73">
                  <c:v>0.66850325227619734</c:v>
                </c:pt>
                <c:pt idx="74">
                  <c:v>1.8129402913075019</c:v>
                </c:pt>
                <c:pt idx="75">
                  <c:v>1.2278756423766588</c:v>
                </c:pt>
                <c:pt idx="76">
                  <c:v>0.64921625133421856</c:v>
                </c:pt>
                <c:pt idx="77">
                  <c:v>2.6829195363766294</c:v>
                </c:pt>
                <c:pt idx="78">
                  <c:v>0.76021717996633331</c:v>
                </c:pt>
                <c:pt idx="79">
                  <c:v>0.63029421090300197</c:v>
                </c:pt>
                <c:pt idx="80">
                  <c:v>0.97353720876730654</c:v>
                </c:pt>
                <c:pt idx="81">
                  <c:v>0.7082304227712739</c:v>
                </c:pt>
                <c:pt idx="82">
                  <c:v>0.25238429037075716</c:v>
                </c:pt>
                <c:pt idx="83">
                  <c:v>0.19618973202711509</c:v>
                </c:pt>
                <c:pt idx="84">
                  <c:v>0.67828806615619563</c:v>
                </c:pt>
                <c:pt idx="85">
                  <c:v>0.77094689663890037</c:v>
                </c:pt>
                <c:pt idx="86">
                  <c:v>6.547042561824655E-2</c:v>
                </c:pt>
                <c:pt idx="87">
                  <c:v>0.13724515207069884</c:v>
                </c:pt>
                <c:pt idx="88">
                  <c:v>1.298451659782774</c:v>
                </c:pt>
                <c:pt idx="89">
                  <c:v>1.262541158477003</c:v>
                </c:pt>
                <c:pt idx="90">
                  <c:v>1.0705661699824058</c:v>
                </c:pt>
                <c:pt idx="91">
                  <c:v>0.3680020418899238</c:v>
                </c:pt>
                <c:pt idx="92">
                  <c:v>1.522967267109165</c:v>
                </c:pt>
                <c:pt idx="93">
                  <c:v>1.5940872767621599</c:v>
                </c:pt>
                <c:pt idx="94">
                  <c:v>3.9180793790388989E-2</c:v>
                </c:pt>
                <c:pt idx="95">
                  <c:v>0.291682077785127</c:v>
                </c:pt>
                <c:pt idx="96">
                  <c:v>0.15456660130727984</c:v>
                </c:pt>
                <c:pt idx="97">
                  <c:v>1.5003418675911864</c:v>
                </c:pt>
                <c:pt idx="98">
                  <c:v>1.4565712045358576</c:v>
                </c:pt>
                <c:pt idx="99">
                  <c:v>0.14875938405807673</c:v>
                </c:pt>
                <c:pt idx="100">
                  <c:v>0.73909707075180109</c:v>
                </c:pt>
                <c:pt idx="101">
                  <c:v>0.92204578341454035</c:v>
                </c:pt>
                <c:pt idx="102">
                  <c:v>2.1779504447233524</c:v>
                </c:pt>
                <c:pt idx="103">
                  <c:v>0.25882761163168927</c:v>
                </c:pt>
                <c:pt idx="104">
                  <c:v>1.5698142404059534</c:v>
                </c:pt>
                <c:pt idx="105">
                  <c:v>1.194371671145257</c:v>
                </c:pt>
                <c:pt idx="106">
                  <c:v>0.20840735498571766</c:v>
                </c:pt>
                <c:pt idx="107">
                  <c:v>0.31876565600955065</c:v>
                </c:pt>
                <c:pt idx="108">
                  <c:v>0.22077609646724278</c:v>
                </c:pt>
                <c:pt idx="109">
                  <c:v>1.0418697963081824</c:v>
                </c:pt>
                <c:pt idx="110">
                  <c:v>0.37523796347610056</c:v>
                </c:pt>
                <c:pt idx="111">
                  <c:v>1.9788829560174166</c:v>
                </c:pt>
                <c:pt idx="112">
                  <c:v>1.3943104361081264</c:v>
                </c:pt>
                <c:pt idx="113">
                  <c:v>8.1582482005515475E-2</c:v>
                </c:pt>
                <c:pt idx="114">
                  <c:v>1.4146363391221655</c:v>
                </c:pt>
                <c:pt idx="115">
                  <c:v>0.33258757612573048</c:v>
                </c:pt>
                <c:pt idx="116">
                  <c:v>0.39726528579439152</c:v>
                </c:pt>
                <c:pt idx="117">
                  <c:v>0.33957084472791899</c:v>
                </c:pt>
                <c:pt idx="118">
                  <c:v>0.87307639171528018</c:v>
                </c:pt>
                <c:pt idx="119">
                  <c:v>0.44283125460862871</c:v>
                </c:pt>
                <c:pt idx="120">
                  <c:v>0.82639346983257245</c:v>
                </c:pt>
                <c:pt idx="121">
                  <c:v>0.23329974167834636</c:v>
                </c:pt>
                <c:pt idx="122">
                  <c:v>0.38986880236988636</c:v>
                </c:pt>
                <c:pt idx="123">
                  <c:v>0.3825266254808059</c:v>
                </c:pt>
                <c:pt idx="124">
                  <c:v>1.1780314382993673</c:v>
                </c:pt>
                <c:pt idx="125">
                  <c:v>1.0852291892924801</c:v>
                </c:pt>
                <c:pt idx="126">
                  <c:v>2.5466546568564459</c:v>
                </c:pt>
                <c:pt idx="127">
                  <c:v>0.72870196675146104</c:v>
                </c:pt>
                <c:pt idx="128">
                  <c:v>2.0538243773095348</c:v>
                </c:pt>
                <c:pt idx="129">
                  <c:v>0.81505547989517602</c:v>
                </c:pt>
                <c:pt idx="130">
                  <c:v>0.11460694704532741</c:v>
                </c:pt>
                <c:pt idx="131">
                  <c:v>1.0561150514442315</c:v>
                </c:pt>
                <c:pt idx="132">
                  <c:v>0.1662831969705291</c:v>
                </c:pt>
                <c:pt idx="133">
                  <c:v>1.1001104162891315</c:v>
                </c:pt>
                <c:pt idx="134">
                  <c:v>0.18411957945396148</c:v>
                </c:pt>
                <c:pt idx="135">
                  <c:v>1.2109833488121531</c:v>
                </c:pt>
                <c:pt idx="136">
                  <c:v>1.7535756822578958</c:v>
                </c:pt>
                <c:pt idx="137">
                  <c:v>5.6569903131494312</c:v>
                </c:pt>
                <c:pt idx="138">
                  <c:v>0.12021863405010415</c:v>
                </c:pt>
                <c:pt idx="139">
                  <c:v>1.6975386141501845</c:v>
                </c:pt>
                <c:pt idx="140">
                  <c:v>3.4991287889402384E-3</c:v>
                </c:pt>
                <c:pt idx="141">
                  <c:v>1.1461308066325917</c:v>
                </c:pt>
                <c:pt idx="142">
                  <c:v>0.40471688510281234</c:v>
                </c:pt>
                <c:pt idx="143">
                  <c:v>0.10902657542119638</c:v>
                </c:pt>
                <c:pt idx="144">
                  <c:v>0.12586198988505898</c:v>
                </c:pt>
                <c:pt idx="145">
                  <c:v>0.54931473501107886</c:v>
                </c:pt>
                <c:pt idx="146">
                  <c:v>0.17219337965878714</c:v>
                </c:pt>
                <c:pt idx="147">
                  <c:v>0.31192568406177373</c:v>
                </c:pt>
                <c:pt idx="148">
                  <c:v>7.0812318663032781E-2</c:v>
                </c:pt>
                <c:pt idx="149">
                  <c:v>5.4871492269741237E-2</c:v>
                </c:pt>
                <c:pt idx="150">
                  <c:v>0.8494625436069756</c:v>
                </c:pt>
                <c:pt idx="151">
                  <c:v>0.41222442787254787</c:v>
                </c:pt>
                <c:pt idx="152">
                  <c:v>0.45849328188361638</c:v>
                </c:pt>
                <c:pt idx="153">
                  <c:v>1.8760527146175576</c:v>
                </c:pt>
                <c:pt idx="154">
                  <c:v>3.1369923435501694</c:v>
                </c:pt>
                <c:pt idx="155">
                  <c:v>1.7828175318523933</c:v>
                </c:pt>
                <c:pt idx="156">
                  <c:v>0.28502426357825988</c:v>
                </c:pt>
                <c:pt idx="157">
                  <c:v>2.7587133757461633</c:v>
                </c:pt>
                <c:pt idx="158">
                  <c:v>1.9091683234020551</c:v>
                </c:pt>
                <c:pt idx="159">
                  <c:v>0.27184015698612302</c:v>
                </c:pt>
                <c:pt idx="160">
                  <c:v>3.3982078428137878</c:v>
                </c:pt>
                <c:pt idx="161">
                  <c:v>0.14298569596365052</c:v>
                </c:pt>
                <c:pt idx="162">
                  <c:v>0.10347717161252691</c:v>
                </c:pt>
                <c:pt idx="163">
                  <c:v>0.21457260262764849</c:v>
                </c:pt>
                <c:pt idx="164">
                  <c:v>1.9434182464451339</c:v>
                </c:pt>
                <c:pt idx="165">
                  <c:v>0.53217635494447868</c:v>
                </c:pt>
                <c:pt idx="166">
                  <c:v>2.4267507296309256</c:v>
                </c:pt>
                <c:pt idx="167">
                  <c:v>1.3743894586135719</c:v>
                </c:pt>
                <c:pt idx="168">
                  <c:v>0.17813870038154661</c:v>
                </c:pt>
                <c:pt idx="169">
                  <c:v>8.5192196529385155E-3</c:v>
                </c:pt>
                <c:pt idx="170">
                  <c:v>9.2469905826748647E-2</c:v>
                </c:pt>
                <c:pt idx="171">
                  <c:v>7.6182900852049623E-2</c:v>
                </c:pt>
                <c:pt idx="172">
                  <c:v>1.1305541677038546</c:v>
                </c:pt>
                <c:pt idx="173">
                  <c:v>4.9613856604336357E-2</c:v>
                </c:pt>
                <c:pt idx="174">
                  <c:v>6.0156916836205249E-2</c:v>
                </c:pt>
                <c:pt idx="175">
                  <c:v>1.8635643815696334E-2</c:v>
                </c:pt>
                <c:pt idx="176">
                  <c:v>1.6706552747567445</c:v>
                </c:pt>
                <c:pt idx="177">
                  <c:v>3.400479879775959E-2</c:v>
                </c:pt>
                <c:pt idx="178">
                  <c:v>2.3732494808679196E-2</c:v>
                </c:pt>
                <c:pt idx="179">
                  <c:v>0.58449866313555465</c:v>
                </c:pt>
                <c:pt idx="180">
                  <c:v>0.9095767939348065</c:v>
                </c:pt>
                <c:pt idx="181">
                  <c:v>1.7251646804251157</c:v>
                </c:pt>
                <c:pt idx="182">
                  <c:v>0.26531271866615957</c:v>
                </c:pt>
                <c:pt idx="183">
                  <c:v>0.83786148542421346</c:v>
                </c:pt>
                <c:pt idx="184">
                  <c:v>0.19013644477819247</c:v>
                </c:pt>
                <c:pt idx="185">
                  <c:v>1.3169023676958906</c:v>
                </c:pt>
                <c:pt idx="186">
                  <c:v>0.74960136901867713</c:v>
                </c:pt>
                <c:pt idx="187">
                  <c:v>2.0156518038045048</c:v>
                </c:pt>
                <c:pt idx="188">
                  <c:v>0.51532675664678218</c:v>
                </c:pt>
                <c:pt idx="189">
                  <c:v>1.2803352222774711</c:v>
                </c:pt>
                <c:pt idx="190">
                  <c:v>0.7817929899482905</c:v>
                </c:pt>
                <c:pt idx="191">
                  <c:v>2.6124678754260175</c:v>
                </c:pt>
                <c:pt idx="192">
                  <c:v>0.24598221984873464</c:v>
                </c:pt>
                <c:pt idx="193">
                  <c:v>1.5461164489761303</c:v>
                </c:pt>
                <c:pt idx="194">
                  <c:v>0.4197887604614744</c:v>
                </c:pt>
                <c:pt idx="195">
                  <c:v>0.36081810294779354</c:v>
                </c:pt>
                <c:pt idx="196">
                  <c:v>0.6117235750835458</c:v>
                </c:pt>
                <c:pt idx="197">
                  <c:v>2.9300716277428469</c:v>
                </c:pt>
                <c:pt idx="198">
                  <c:v>0.49057301749384413</c:v>
                </c:pt>
                <c:pt idx="199">
                  <c:v>0.16040773941031478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4.3'!$S$25</c:f>
              <c:strCache>
                <c:ptCount val="1"/>
                <c:pt idx="0">
                  <c:v>fit: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4.3'!$S$26:$S$27</c:f>
              <c:numCache>
                <c:formatCode>General</c:formatCode>
                <c:ptCount val="2"/>
                <c:pt idx="0">
                  <c:v>1.9227255892223984</c:v>
                </c:pt>
                <c:pt idx="1">
                  <c:v>0</c:v>
                </c:pt>
              </c:numCache>
            </c:numRef>
          </c:xVal>
          <c:yVal>
            <c:numRef>
              <c:f>'Ex 4.3'!$T$26:$T$27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080320"/>
        <c:axId val="297725952"/>
      </c:scatterChart>
      <c:valAx>
        <c:axId val="29708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Data</a:t>
                </a:r>
              </a:p>
            </c:rich>
          </c:tx>
          <c:layout>
            <c:manualLayout>
              <c:xMode val="edge"/>
              <c:yMode val="edge"/>
              <c:x val="0.47426849128828025"/>
              <c:y val="0.897254817357680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97725952"/>
        <c:crosses val="autoZero"/>
        <c:crossBetween val="midCat"/>
      </c:valAx>
      <c:valAx>
        <c:axId val="297725952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-ln(1-CDF)</a:t>
                </a:r>
              </a:p>
            </c:rich>
          </c:tx>
          <c:layout>
            <c:manualLayout>
              <c:xMode val="edge"/>
              <c:yMode val="edge"/>
              <c:x val="7.2304706837150396E-3"/>
              <c:y val="0.373363695837535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9708032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Weibit Plot</a:t>
            </a:r>
          </a:p>
        </c:rich>
      </c:tx>
      <c:layout>
        <c:manualLayout>
          <c:xMode val="edge"/>
          <c:yMode val="edge"/>
          <c:x val="0.38788230046249561"/>
          <c:y val="1.5686287426308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115551176787725E-2"/>
          <c:y val="0.13695446406625644"/>
          <c:w val="0.86195238080327108"/>
          <c:h val="0.6688970563714151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'Ex 4.3'!$K$7:$K$206</c:f>
              <c:numCache>
                <c:formatCode>General</c:formatCode>
                <c:ptCount val="200"/>
                <c:pt idx="0">
                  <c:v>-2.7413875085858677</c:v>
                </c:pt>
                <c:pt idx="1">
                  <c:v>0.12160716896359341</c:v>
                </c:pt>
                <c:pt idx="2">
                  <c:v>0.13436739383949753</c:v>
                </c:pt>
                <c:pt idx="3">
                  <c:v>-2.4815878455564944</c:v>
                </c:pt>
                <c:pt idx="4">
                  <c:v>-3.6606282969782833</c:v>
                </c:pt>
                <c:pt idx="5">
                  <c:v>-3.4663168499162662</c:v>
                </c:pt>
                <c:pt idx="6">
                  <c:v>-1.220782799035558</c:v>
                </c:pt>
                <c:pt idx="7">
                  <c:v>-1.9032447602511779</c:v>
                </c:pt>
                <c:pt idx="8">
                  <c:v>-1.764631560185729</c:v>
                </c:pt>
                <c:pt idx="9">
                  <c:v>-0.946934248916669</c:v>
                </c:pt>
                <c:pt idx="10">
                  <c:v>-1.740751902790856</c:v>
                </c:pt>
                <c:pt idx="11">
                  <c:v>0.35189563377050181</c:v>
                </c:pt>
                <c:pt idx="12">
                  <c:v>-3.7403584867698632</c:v>
                </c:pt>
                <c:pt idx="13">
                  <c:v>-1.0525775700662843</c:v>
                </c:pt>
                <c:pt idx="14">
                  <c:v>-1.3535074402486</c:v>
                </c:pt>
                <c:pt idx="15">
                  <c:v>-1.2437434913160748</c:v>
                </c:pt>
                <c:pt idx="16">
                  <c:v>-1.5630155709082478</c:v>
                </c:pt>
                <c:pt idx="17">
                  <c:v>-1.6790038283687445</c:v>
                </c:pt>
                <c:pt idx="18">
                  <c:v>-1.2243480938894089</c:v>
                </c:pt>
                <c:pt idx="19">
                  <c:v>-4.4190205240292988</c:v>
                </c:pt>
                <c:pt idx="20">
                  <c:v>-1.3624196474569927</c:v>
                </c:pt>
                <c:pt idx="21">
                  <c:v>-1.3051386950316595</c:v>
                </c:pt>
                <c:pt idx="22">
                  <c:v>-1.8973977211106665</c:v>
                </c:pt>
                <c:pt idx="23">
                  <c:v>-1.5305950945709983</c:v>
                </c:pt>
                <c:pt idx="24">
                  <c:v>-0.10617466322489344</c:v>
                </c:pt>
                <c:pt idx="25">
                  <c:v>-1.124739021153516</c:v>
                </c:pt>
                <c:pt idx="26">
                  <c:v>-2.0356833169023028</c:v>
                </c:pt>
                <c:pt idx="27">
                  <c:v>-0.33920912770417749</c:v>
                </c:pt>
                <c:pt idx="28">
                  <c:v>-2.4804786956933866</c:v>
                </c:pt>
                <c:pt idx="29">
                  <c:v>-0.43232891620206371</c:v>
                </c:pt>
                <c:pt idx="30">
                  <c:v>-0.25921935557058495</c:v>
                </c:pt>
                <c:pt idx="31">
                  <c:v>-2.9390606014447425</c:v>
                </c:pt>
                <c:pt idx="32">
                  <c:v>-1.1960148482566539</c:v>
                </c:pt>
                <c:pt idx="33">
                  <c:v>-1.2439654826055646</c:v>
                </c:pt>
                <c:pt idx="34">
                  <c:v>-2.0477712016570044</c:v>
                </c:pt>
                <c:pt idx="35">
                  <c:v>0.37855563172610446</c:v>
                </c:pt>
                <c:pt idx="36">
                  <c:v>-2.0263639352266671</c:v>
                </c:pt>
                <c:pt idx="37">
                  <c:v>-1.2387791955232901</c:v>
                </c:pt>
                <c:pt idx="38">
                  <c:v>-1.6536048215793819</c:v>
                </c:pt>
                <c:pt idx="39">
                  <c:v>-1.8910529078921943</c:v>
                </c:pt>
                <c:pt idx="40">
                  <c:v>-0.8614987548361368</c:v>
                </c:pt>
                <c:pt idx="41">
                  <c:v>-1.8737239375308183</c:v>
                </c:pt>
                <c:pt idx="42">
                  <c:v>-4.1661174212762146</c:v>
                </c:pt>
                <c:pt idx="43">
                  <c:v>-2.7822280263609933</c:v>
                </c:pt>
                <c:pt idx="44">
                  <c:v>0.18528374730022751</c:v>
                </c:pt>
                <c:pt idx="45">
                  <c:v>-1.4927514695559154</c:v>
                </c:pt>
                <c:pt idx="46">
                  <c:v>-8.3626848697961921E-3</c:v>
                </c:pt>
                <c:pt idx="47">
                  <c:v>-0.63918311993920385</c:v>
                </c:pt>
                <c:pt idx="48">
                  <c:v>-1.3018506715565841</c:v>
                </c:pt>
                <c:pt idx="49">
                  <c:v>-2.3472116027440788</c:v>
                </c:pt>
                <c:pt idx="50">
                  <c:v>-5.0362041478085029</c:v>
                </c:pt>
                <c:pt idx="51">
                  <c:v>-1.141085407548891</c:v>
                </c:pt>
                <c:pt idx="52">
                  <c:v>-0.529400078342531</c:v>
                </c:pt>
                <c:pt idx="53">
                  <c:v>-0.39097994328213148</c:v>
                </c:pt>
                <c:pt idx="54">
                  <c:v>-2.403231907981612</c:v>
                </c:pt>
                <c:pt idx="55">
                  <c:v>-1.8254186174657367</c:v>
                </c:pt>
                <c:pt idx="56">
                  <c:v>-1.2253028510554782</c:v>
                </c:pt>
                <c:pt idx="57">
                  <c:v>-0.93236362325447886</c:v>
                </c:pt>
                <c:pt idx="58">
                  <c:v>-1.9815147329637448</c:v>
                </c:pt>
                <c:pt idx="59">
                  <c:v>-1.7303240146219334</c:v>
                </c:pt>
                <c:pt idx="60">
                  <c:v>-1.9725801528595099</c:v>
                </c:pt>
                <c:pt idx="61">
                  <c:v>-0.42978529001469956</c:v>
                </c:pt>
                <c:pt idx="62">
                  <c:v>-1.8270105682671858</c:v>
                </c:pt>
                <c:pt idx="63">
                  <c:v>-2.01393175772884</c:v>
                </c:pt>
                <c:pt idx="64">
                  <c:v>-0.17118870917475734</c:v>
                </c:pt>
                <c:pt idx="65">
                  <c:v>-0.77915654956386249</c:v>
                </c:pt>
                <c:pt idx="66">
                  <c:v>-0.3401596664174899</c:v>
                </c:pt>
                <c:pt idx="67">
                  <c:v>-0.63055194756520627</c:v>
                </c:pt>
                <c:pt idx="68">
                  <c:v>-1.311924770522801</c:v>
                </c:pt>
                <c:pt idx="69">
                  <c:v>-1.70294206829699</c:v>
                </c:pt>
                <c:pt idx="70">
                  <c:v>-2.5287586461093836</c:v>
                </c:pt>
                <c:pt idx="71">
                  <c:v>-0.3112177309385073</c:v>
                </c:pt>
                <c:pt idx="72">
                  <c:v>-2.3476659492300773</c:v>
                </c:pt>
                <c:pt idx="73">
                  <c:v>-1.6012445040050802</c:v>
                </c:pt>
                <c:pt idx="74">
                  <c:v>-0.53544226236233072</c:v>
                </c:pt>
                <c:pt idx="75">
                  <c:v>-1.0542208477859587</c:v>
                </c:pt>
                <c:pt idx="76">
                  <c:v>-1.6562101780791589</c:v>
                </c:pt>
                <c:pt idx="77">
                  <c:v>-0.21224183379186948</c:v>
                </c:pt>
                <c:pt idx="78">
                  <c:v>-1.3993017308009097</c:v>
                </c:pt>
                <c:pt idx="79">
                  <c:v>-1.7014062431112031</c:v>
                </c:pt>
                <c:pt idx="80">
                  <c:v>-1.2349310466142618</c:v>
                </c:pt>
                <c:pt idx="81">
                  <c:v>-1.5198883712858064</c:v>
                </c:pt>
                <c:pt idx="82">
                  <c:v>-2.6975559249541656</c:v>
                </c:pt>
                <c:pt idx="83">
                  <c:v>-2.9549701882625286</c:v>
                </c:pt>
                <c:pt idx="84">
                  <c:v>-1.584594100040468</c:v>
                </c:pt>
                <c:pt idx="85">
                  <c:v>-1.3872519120994768</c:v>
                </c:pt>
                <c:pt idx="86">
                  <c:v>-4.0288707940368029</c:v>
                </c:pt>
                <c:pt idx="87">
                  <c:v>-3.4602276717299958</c:v>
                </c:pt>
                <c:pt idx="88">
                  <c:v>-0.9988560969375746</c:v>
                </c:pt>
                <c:pt idx="89">
                  <c:v>-1.0507027936803488</c:v>
                </c:pt>
                <c:pt idx="90">
                  <c:v>-1.1505626888536438</c:v>
                </c:pt>
                <c:pt idx="91">
                  <c:v>-2.2144957272220216</c:v>
                </c:pt>
                <c:pt idx="92">
                  <c:v>-0.75994846180502562</c:v>
                </c:pt>
                <c:pt idx="93">
                  <c:v>-0.64216668732596671</c:v>
                </c:pt>
                <c:pt idx="94">
                  <c:v>-4.176305288147228</c:v>
                </c:pt>
                <c:pt idx="95">
                  <c:v>-2.4910604470926581</c:v>
                </c:pt>
                <c:pt idx="96">
                  <c:v>-3.1782811599152785</c:v>
                </c:pt>
                <c:pt idx="97">
                  <c:v>-0.77194340402605421</c:v>
                </c:pt>
                <c:pt idx="98">
                  <c:v>-0.79837425846424359</c:v>
                </c:pt>
                <c:pt idx="99">
                  <c:v>-3.3118939676315824</c:v>
                </c:pt>
                <c:pt idx="100">
                  <c:v>-1.4763654985742773</c:v>
                </c:pt>
                <c:pt idx="101">
                  <c:v>-1.245750267083771</c:v>
                </c:pt>
                <c:pt idx="102">
                  <c:v>-0.41872379611764848</c:v>
                </c:pt>
                <c:pt idx="103">
                  <c:v>-2.6962206192303326</c:v>
                </c:pt>
                <c:pt idx="104">
                  <c:v>-0.68982476377374602</c:v>
                </c:pt>
                <c:pt idx="105">
                  <c:v>-1.0883663768569927</c:v>
                </c:pt>
                <c:pt idx="106">
                  <c:v>-2.9382315839324447</c:v>
                </c:pt>
                <c:pt idx="107">
                  <c:v>-2.4204389738701861</c:v>
                </c:pt>
                <c:pt idx="108">
                  <c:v>-2.8418787903052403</c:v>
                </c:pt>
                <c:pt idx="109">
                  <c:v>-1.181934295066903</c:v>
                </c:pt>
                <c:pt idx="110">
                  <c:v>-2.1915513330891629</c:v>
                </c:pt>
                <c:pt idx="111">
                  <c:v>-0.45938082231726612</c:v>
                </c:pt>
                <c:pt idx="112">
                  <c:v>-0.90555143101786295</c:v>
                </c:pt>
                <c:pt idx="113">
                  <c:v>-3.8882788267195378</c:v>
                </c:pt>
                <c:pt idx="114">
                  <c:v>-0.89396241833017831</c:v>
                </c:pt>
                <c:pt idx="115">
                  <c:v>-2.3944506007815458</c:v>
                </c:pt>
                <c:pt idx="116">
                  <c:v>-2.115014283207302</c:v>
                </c:pt>
                <c:pt idx="117">
                  <c:v>-2.3878929419791941</c:v>
                </c:pt>
                <c:pt idx="118">
                  <c:v>-1.3111412838648731</c:v>
                </c:pt>
                <c:pt idx="119">
                  <c:v>-2.0273542184213498</c:v>
                </c:pt>
                <c:pt idx="120">
                  <c:v>-1.3435086925956619</c:v>
                </c:pt>
                <c:pt idx="121">
                  <c:v>-2.7716305316715784</c:v>
                </c:pt>
                <c:pt idx="122">
                  <c:v>-2.1349335521039241</c:v>
                </c:pt>
                <c:pt idx="123">
                  <c:v>-2.1885225465864222</c:v>
                </c:pt>
                <c:pt idx="124">
                  <c:v>-1.0910818415189145</c:v>
                </c:pt>
                <c:pt idx="125">
                  <c:v>-1.1470727337315896</c:v>
                </c:pt>
                <c:pt idx="126">
                  <c:v>-0.24470886501910652</c:v>
                </c:pt>
                <c:pt idx="127">
                  <c:v>-1.477876621786302</c:v>
                </c:pt>
                <c:pt idx="128">
                  <c:v>-0.44327272116989869</c:v>
                </c:pt>
                <c:pt idx="129">
                  <c:v>-1.3467485227484197</c:v>
                </c:pt>
                <c:pt idx="130">
                  <c:v>-3.5415932686888318</c:v>
                </c:pt>
                <c:pt idx="131">
                  <c:v>-1.150810150345166</c:v>
                </c:pt>
                <c:pt idx="132">
                  <c:v>-3.1558808968124832</c:v>
                </c:pt>
                <c:pt idx="133">
                  <c:v>-1.142225222603072</c:v>
                </c:pt>
                <c:pt idx="134">
                  <c:v>-3.0012755893258842</c:v>
                </c:pt>
                <c:pt idx="135">
                  <c:v>-1.0563964761109084</c:v>
                </c:pt>
                <c:pt idx="136">
                  <c:v>-0.5630851525652959</c:v>
                </c:pt>
                <c:pt idx="137">
                  <c:v>0.7165645082334563</c:v>
                </c:pt>
                <c:pt idx="138">
                  <c:v>-3.5401112367156458</c:v>
                </c:pt>
                <c:pt idx="139">
                  <c:v>-0.6091881509676027</c:v>
                </c:pt>
                <c:pt idx="140">
                  <c:v>-5.6683893646051366</c:v>
                </c:pt>
                <c:pt idx="141">
                  <c:v>-1.1254815466666075</c:v>
                </c:pt>
                <c:pt idx="142">
                  <c:v>-2.1031054560704896</c:v>
                </c:pt>
                <c:pt idx="143">
                  <c:v>-3.5930122365048707</c:v>
                </c:pt>
                <c:pt idx="144">
                  <c:v>-3.5214398731031151</c:v>
                </c:pt>
                <c:pt idx="145">
                  <c:v>-1.8635448746289986</c:v>
                </c:pt>
                <c:pt idx="146">
                  <c:v>-3.096085161809941</c:v>
                </c:pt>
                <c:pt idx="147">
                  <c:v>-2.462016803825382</c:v>
                </c:pt>
                <c:pt idx="148">
                  <c:v>-3.9588516626312402</c:v>
                </c:pt>
                <c:pt idx="149">
                  <c:v>-4.0732063073718052</c:v>
                </c:pt>
                <c:pt idx="150">
                  <c:v>-1.3408013221858157</c:v>
                </c:pt>
                <c:pt idx="151">
                  <c:v>-2.0828313972642438</c:v>
                </c:pt>
                <c:pt idx="152">
                  <c:v>-2.0227106607744152</c:v>
                </c:pt>
                <c:pt idx="153">
                  <c:v>-0.51106698032490683</c:v>
                </c:pt>
                <c:pt idx="154">
                  <c:v>-9.0459752518235181E-2</c:v>
                </c:pt>
                <c:pt idx="155">
                  <c:v>-0.56067037867858749</c:v>
                </c:pt>
                <c:pt idx="156">
                  <c:v>-2.5132958627240294</c:v>
                </c:pt>
                <c:pt idx="157">
                  <c:v>-0.18207946046582407</c:v>
                </c:pt>
                <c:pt idx="158">
                  <c:v>-0.51100462954344328</c:v>
                </c:pt>
                <c:pt idx="159">
                  <c:v>-2.6075860503157577</c:v>
                </c:pt>
                <c:pt idx="160">
                  <c:v>9.4807965711816308E-2</c:v>
                </c:pt>
                <c:pt idx="161">
                  <c:v>-3.3371198698210365</c:v>
                </c:pt>
                <c:pt idx="162">
                  <c:v>-3.6055634069838502</c:v>
                </c:pt>
                <c:pt idx="163">
                  <c:v>-2.8915246214998072</c:v>
                </c:pt>
                <c:pt idx="164">
                  <c:v>-0.48942658592690469</c:v>
                </c:pt>
                <c:pt idx="165">
                  <c:v>-1.8771170259826009</c:v>
                </c:pt>
                <c:pt idx="166">
                  <c:v>-0.28156070361900559</c:v>
                </c:pt>
                <c:pt idx="167">
                  <c:v>-0.92240802098313157</c:v>
                </c:pt>
                <c:pt idx="168">
                  <c:v>-3.0705780673015899</c:v>
                </c:pt>
                <c:pt idx="169">
                  <c:v>-5.6660581283158411</c:v>
                </c:pt>
                <c:pt idx="170">
                  <c:v>-3.7091675820352363</c:v>
                </c:pt>
                <c:pt idx="171">
                  <c:v>-3.9403045104136063</c:v>
                </c:pt>
                <c:pt idx="172">
                  <c:v>-1.1367832036058299</c:v>
                </c:pt>
                <c:pt idx="173">
                  <c:v>-4.1076513871813471</c:v>
                </c:pt>
                <c:pt idx="174">
                  <c:v>-4.0536431583662349</c:v>
                </c:pt>
                <c:pt idx="175">
                  <c:v>-4.7919207636428505</c:v>
                </c:pt>
                <c:pt idx="176">
                  <c:v>-0.62279662184610785</c:v>
                </c:pt>
                <c:pt idx="177">
                  <c:v>-4.2599517437247494</c:v>
                </c:pt>
                <c:pt idx="178">
                  <c:v>-4.4423297033683298</c:v>
                </c:pt>
                <c:pt idx="179">
                  <c:v>-1.7614406217591432</c:v>
                </c:pt>
                <c:pt idx="180">
                  <c:v>-1.2855991516121963</c:v>
                </c:pt>
                <c:pt idx="181">
                  <c:v>-0.56379495619105957</c:v>
                </c:pt>
                <c:pt idx="182">
                  <c:v>-2.6867669791665594</c:v>
                </c:pt>
                <c:pt idx="183">
                  <c:v>-1.3421947172597848</c:v>
                </c:pt>
                <c:pt idx="184">
                  <c:v>-2.9779202072888356</c:v>
                </c:pt>
                <c:pt idx="185">
                  <c:v>-0.96245712599746758</c:v>
                </c:pt>
                <c:pt idx="186">
                  <c:v>-1.4763043767351467</c:v>
                </c:pt>
                <c:pt idx="187">
                  <c:v>-0.45182078134553366</c:v>
                </c:pt>
                <c:pt idx="188">
                  <c:v>-1.8924019619978478</c:v>
                </c:pt>
                <c:pt idx="189">
                  <c:v>-1.0056775523387742</c:v>
                </c:pt>
                <c:pt idx="190">
                  <c:v>-1.3646506772335116</c:v>
                </c:pt>
                <c:pt idx="191">
                  <c:v>-0.24182230217838399</c:v>
                </c:pt>
                <c:pt idx="192">
                  <c:v>-2.7347828465682307</c:v>
                </c:pt>
                <c:pt idx="193">
                  <c:v>-0.74576937971795754</c:v>
                </c:pt>
                <c:pt idx="194">
                  <c:v>-2.0601511010471216</c:v>
                </c:pt>
                <c:pt idx="195">
                  <c:v>-2.2961457966454066</c:v>
                </c:pt>
                <c:pt idx="196">
                  <c:v>-1.7045551431123653</c:v>
                </c:pt>
                <c:pt idx="197">
                  <c:v>-0.12338731045080766</c:v>
                </c:pt>
                <c:pt idx="198">
                  <c:v>-1.9150664903887396</c:v>
                </c:pt>
                <c:pt idx="199">
                  <c:v>-3.1569967572773567</c:v>
                </c:pt>
              </c:numCache>
            </c:numRef>
          </c:xVal>
          <c:yVal>
            <c:numRef>
              <c:f>'Ex 4.3'!$L$7:$L$206</c:f>
              <c:numCache>
                <c:formatCode>General</c:formatCode>
                <c:ptCount val="200"/>
                <c:pt idx="0">
                  <c:v>-1.4286972911532461</c:v>
                </c:pt>
                <c:pt idx="1">
                  <c:v>1.2697181828347159</c:v>
                </c:pt>
                <c:pt idx="2">
                  <c:v>1.3224896667974666</c:v>
                </c:pt>
                <c:pt idx="3">
                  <c:v>-1.2093723029352383</c:v>
                </c:pt>
                <c:pt idx="4">
                  <c:v>-2.3232124434333254</c:v>
                </c:pt>
                <c:pt idx="5">
                  <c:v>-2.0284642546831595</c:v>
                </c:pt>
                <c:pt idx="6">
                  <c:v>1.387724869710179E-2</c:v>
                </c:pt>
                <c:pt idx="7">
                  <c:v>-0.69563754049924686</c:v>
                </c:pt>
                <c:pt idx="8">
                  <c:v>-0.55236671676695037</c:v>
                </c:pt>
                <c:pt idx="9">
                  <c:v>0.28945543436319704</c:v>
                </c:pt>
                <c:pt idx="10">
                  <c:v>-0.52173233715537659</c:v>
                </c:pt>
                <c:pt idx="11">
                  <c:v>1.460256371739701</c:v>
                </c:pt>
                <c:pt idx="12">
                  <c:v>-2.441716398881459</c:v>
                </c:pt>
                <c:pt idx="13">
                  <c:v>0.21918227235567636</c:v>
                </c:pt>
                <c:pt idx="14">
                  <c:v>-0.21834931188536261</c:v>
                </c:pt>
                <c:pt idx="15">
                  <c:v>-5.3970441236666986E-2</c:v>
                </c:pt>
                <c:pt idx="16">
                  <c:v>-0.37372000414041934</c:v>
                </c:pt>
                <c:pt idx="17">
                  <c:v>-0.44673958571076677</c:v>
                </c:pt>
                <c:pt idx="18">
                  <c:v>3.125211755884437E-4</c:v>
                </c:pt>
                <c:pt idx="19">
                  <c:v>-3.545456158937748</c:v>
                </c:pt>
                <c:pt idx="20">
                  <c:v>-0.23223725891072408</c:v>
                </c:pt>
                <c:pt idx="21">
                  <c:v>-0.12205942832462266</c:v>
                </c:pt>
                <c:pt idx="22">
                  <c:v>-0.6792299932301753</c:v>
                </c:pt>
                <c:pt idx="23">
                  <c:v>-0.35932174041202503</c:v>
                </c:pt>
                <c:pt idx="24">
                  <c:v>1.1079649107974414</c:v>
                </c:pt>
                <c:pt idx="25">
                  <c:v>0.15010300323023906</c:v>
                </c:pt>
                <c:pt idx="26">
                  <c:v>-0.83219943567957166</c:v>
                </c:pt>
                <c:pt idx="27">
                  <c:v>0.84143645880054208</c:v>
                </c:pt>
                <c:pt idx="28">
                  <c:v>-1.1870102202766912</c:v>
                </c:pt>
                <c:pt idx="29">
                  <c:v>0.73884309847212271</c:v>
                </c:pt>
                <c:pt idx="30">
                  <c:v>0.91023509336532582</c:v>
                </c:pt>
                <c:pt idx="31">
                  <c:v>-1.5981029721119222</c:v>
                </c:pt>
                <c:pt idx="32">
                  <c:v>2.7444550927448044E-2</c:v>
                </c:pt>
                <c:pt idx="33">
                  <c:v>-6.7559384648164494E-2</c:v>
                </c:pt>
                <c:pt idx="34">
                  <c:v>-0.85000978765212243</c:v>
                </c:pt>
                <c:pt idx="35">
                  <c:v>1.5622807090693376</c:v>
                </c:pt>
                <c:pt idx="36">
                  <c:v>-0.7971051110288192</c:v>
                </c:pt>
                <c:pt idx="37">
                  <c:v>-4.0391190623852276E-2</c:v>
                </c:pt>
                <c:pt idx="38">
                  <c:v>-0.41731516252153911</c:v>
                </c:pt>
                <c:pt idx="39">
                  <c:v>-0.64680559725253228</c:v>
                </c:pt>
                <c:pt idx="40">
                  <c:v>0.36143238924980992</c:v>
                </c:pt>
                <c:pt idx="41">
                  <c:v>-0.61487435219635722</c:v>
                </c:pt>
                <c:pt idx="42">
                  <c:v>-3.1148825623951741</c:v>
                </c:pt>
                <c:pt idx="43">
                  <c:v>-1.4827245863861473</c:v>
                </c:pt>
                <c:pt idx="44">
                  <c:v>1.3842879870870894</c:v>
                </c:pt>
                <c:pt idx="45">
                  <c:v>-0.33070953867951092</c:v>
                </c:pt>
                <c:pt idx="46">
                  <c:v>1.1814495618576624</c:v>
                </c:pt>
                <c:pt idx="47">
                  <c:v>0.48178655061973386</c:v>
                </c:pt>
                <c:pt idx="48">
                  <c:v>-0.10840807994049304</c:v>
                </c:pt>
                <c:pt idx="49">
                  <c:v>-1.0393474471494433</c:v>
                </c:pt>
                <c:pt idx="50">
                  <c:v>-4.3002889433146096</c:v>
                </c:pt>
                <c:pt idx="51">
                  <c:v>0.10904850600162776</c:v>
                </c:pt>
                <c:pt idx="52">
                  <c:v>0.61193641381499175</c:v>
                </c:pt>
                <c:pt idx="53">
                  <c:v>0.79885903339057152</c:v>
                </c:pt>
                <c:pt idx="54">
                  <c:v>-1.1219236936771766</c:v>
                </c:pt>
                <c:pt idx="55">
                  <c:v>-0.5678335163685595</c:v>
                </c:pt>
                <c:pt idx="56">
                  <c:v>-1.3252146007728062E-2</c:v>
                </c:pt>
                <c:pt idx="57">
                  <c:v>0.30369634747700741</c:v>
                </c:pt>
                <c:pt idx="58">
                  <c:v>-0.74569491084495487</c:v>
                </c:pt>
                <c:pt idx="59">
                  <c:v>-0.50655807284614007</c:v>
                </c:pt>
                <c:pt idx="60">
                  <c:v>-0.7288653679147844</c:v>
                </c:pt>
                <c:pt idx="61">
                  <c:v>0.75839185281550436</c:v>
                </c:pt>
                <c:pt idx="62">
                  <c:v>-0.58340465879443082</c:v>
                </c:pt>
                <c:pt idx="63">
                  <c:v>-0.76267465146004187</c:v>
                </c:pt>
                <c:pt idx="64">
                  <c:v>1.04405983896639</c:v>
                </c:pt>
                <c:pt idx="65">
                  <c:v>0.39083668001698862</c:v>
                </c:pt>
                <c:pt idx="66">
                  <c:v>0.81985985866082534</c:v>
                </c:pt>
                <c:pt idx="67">
                  <c:v>0.49742165207504246</c:v>
                </c:pt>
                <c:pt idx="68">
                  <c:v>-0.14942878340290258</c:v>
                </c:pt>
                <c:pt idx="69">
                  <c:v>-0.47647929510700066</c:v>
                </c:pt>
                <c:pt idx="70">
                  <c:v>-1.2786586972931808</c:v>
                </c:pt>
                <c:pt idx="71">
                  <c:v>0.86364572237339521</c:v>
                </c:pt>
                <c:pt idx="72">
                  <c:v>-1.0595746042421939</c:v>
                </c:pt>
                <c:pt idx="73">
                  <c:v>-0.40271401741652491</c:v>
                </c:pt>
                <c:pt idx="74">
                  <c:v>0.59494999758863676</c:v>
                </c:pt>
                <c:pt idx="75">
                  <c:v>0.20528555617404148</c:v>
                </c:pt>
                <c:pt idx="76">
                  <c:v>-0.43198941079269715</c:v>
                </c:pt>
                <c:pt idx="77">
                  <c:v>0.98690558082479396</c:v>
                </c:pt>
                <c:pt idx="78">
                  <c:v>-0.2741511234106655</c:v>
                </c:pt>
                <c:pt idx="79">
                  <c:v>-0.46156856717445399</c:v>
                </c:pt>
                <c:pt idx="80">
                  <c:v>-2.6819233259523571E-2</c:v>
                </c:pt>
                <c:pt idx="81">
                  <c:v>-0.34498578234606808</c:v>
                </c:pt>
                <c:pt idx="82">
                  <c:v>-1.3768023912554699</c:v>
                </c:pt>
                <c:pt idx="83">
                  <c:v>-1.6286730674348571</c:v>
                </c:pt>
                <c:pt idx="84">
                  <c:v>-0.38818320493956238</c:v>
                </c:pt>
                <c:pt idx="85">
                  <c:v>-0.2601357837455987</c:v>
                </c:pt>
                <c:pt idx="86">
                  <c:v>-2.7261567555842294</c:v>
                </c:pt>
                <c:pt idx="87">
                  <c:v>-1.9859865211055914</c:v>
                </c:pt>
                <c:pt idx="88">
                  <c:v>0.26117252369013333</c:v>
                </c:pt>
                <c:pt idx="89">
                  <c:v>0.2331264824098479</c:v>
                </c:pt>
                <c:pt idx="90">
                  <c:v>6.8187639358140664E-2</c:v>
                </c:pt>
                <c:pt idx="91">
                  <c:v>-0.99966679221467625</c:v>
                </c:pt>
                <c:pt idx="92">
                  <c:v>0.4206605813046243</c:v>
                </c:pt>
                <c:pt idx="93">
                  <c:v>0.46630133217034553</c:v>
                </c:pt>
                <c:pt idx="94">
                  <c:v>-3.2395686065793727</c:v>
                </c:pt>
                <c:pt idx="95">
                  <c:v>-1.2320908445680812</c:v>
                </c:pt>
                <c:pt idx="96">
                  <c:v>-1.8671301991085614</c:v>
                </c:pt>
                <c:pt idx="97">
                  <c:v>0.40569299386768976</c:v>
                </c:pt>
                <c:pt idx="98">
                  <c:v>0.37608518364832455</c:v>
                </c:pt>
                <c:pt idx="99">
                  <c:v>-1.9054251504415249</c:v>
                </c:pt>
                <c:pt idx="100">
                  <c:v>-0.30232601246284735</c:v>
                </c:pt>
                <c:pt idx="101">
                  <c:v>-8.1160400026570448E-2</c:v>
                </c:pt>
                <c:pt idx="102">
                  <c:v>0.77838427159965162</c:v>
                </c:pt>
                <c:pt idx="103">
                  <c:v>-1.3515930310430357</c:v>
                </c:pt>
                <c:pt idx="104">
                  <c:v>0.45095729414729624</c:v>
                </c:pt>
                <c:pt idx="105">
                  <c:v>0.17762024889831821</c:v>
                </c:pt>
                <c:pt idx="106">
                  <c:v>-1.5682606770878951</c:v>
                </c:pt>
                <c:pt idx="107">
                  <c:v>-1.1432990668229883</c:v>
                </c:pt>
                <c:pt idx="108">
                  <c:v>-1.510606229193028</c:v>
                </c:pt>
                <c:pt idx="109">
                  <c:v>4.1016979965212801E-2</c:v>
                </c:pt>
                <c:pt idx="110">
                  <c:v>-0.98019488499606855</c:v>
                </c:pt>
                <c:pt idx="111">
                  <c:v>0.68253252187869773</c:v>
                </c:pt>
                <c:pt idx="112">
                  <c:v>0.33239998202775339</c:v>
                </c:pt>
                <c:pt idx="113">
                  <c:v>-2.5061407213643632</c:v>
                </c:pt>
                <c:pt idx="114">
                  <c:v>0.34687249391002717</c:v>
                </c:pt>
                <c:pt idx="115">
                  <c:v>-1.1008520667221515</c:v>
                </c:pt>
                <c:pt idx="116">
                  <c:v>-0.92315099527630529</c:v>
                </c:pt>
                <c:pt idx="117">
                  <c:v>-1.0800726800327805</c:v>
                </c:pt>
                <c:pt idx="118">
                  <c:v>-0.13573222214235939</c:v>
                </c:pt>
                <c:pt idx="119">
                  <c:v>-0.81456649660826386</c:v>
                </c:pt>
                <c:pt idx="120">
                  <c:v>-0.19068426315302506</c:v>
                </c:pt>
                <c:pt idx="121">
                  <c:v>-1.4554312072063458</c:v>
                </c:pt>
                <c:pt idx="122">
                  <c:v>-0.9419450006348028</c:v>
                </c:pt>
                <c:pt idx="123">
                  <c:v>-0.96095701903800135</c:v>
                </c:pt>
                <c:pt idx="124">
                  <c:v>0.16384477273352424</c:v>
                </c:pt>
                <c:pt idx="125">
                  <c:v>8.1791199056533828E-2</c:v>
                </c:pt>
                <c:pt idx="126">
                  <c:v>0.93478059860513385</c:v>
                </c:pt>
                <c:pt idx="127">
                  <c:v>-0.31649045532304487</c:v>
                </c:pt>
                <c:pt idx="128">
                  <c:v>0.71970360508036524</c:v>
                </c:pt>
                <c:pt idx="129">
                  <c:v>-0.20449909456715576</c:v>
                </c:pt>
                <c:pt idx="130">
                  <c:v>-2.1662468565970374</c:v>
                </c:pt>
                <c:pt idx="131">
                  <c:v>5.4597129580704118E-2</c:v>
                </c:pt>
                <c:pt idx="132">
                  <c:v>-1.7940629383540372</c:v>
                </c:pt>
                <c:pt idx="133">
                  <c:v>9.5410553211410926E-2</c:v>
                </c:pt>
                <c:pt idx="134">
                  <c:v>-1.6921698441223794</c:v>
                </c:pt>
                <c:pt idx="135">
                  <c:v>0.19143271452774754</c:v>
                </c:pt>
                <c:pt idx="136">
                  <c:v>0.56165695034984586</c:v>
                </c:pt>
                <c:pt idx="137">
                  <c:v>1.7328920039942408</c:v>
                </c:pt>
                <c:pt idx="138">
                  <c:v>-2.118443243520979</c:v>
                </c:pt>
                <c:pt idx="139">
                  <c:v>0.52917932785041977</c:v>
                </c:pt>
                <c:pt idx="140">
                  <c:v>-5.6552412589175045</c:v>
                </c:pt>
                <c:pt idx="141">
                  <c:v>0.13639175369211157</c:v>
                </c:pt>
                <c:pt idx="142">
                  <c:v>-0.90456750545322639</c:v>
                </c:pt>
                <c:pt idx="143">
                  <c:v>-2.2161636152664781</c:v>
                </c:pt>
                <c:pt idx="144">
                  <c:v>-2.0725692907027615</c:v>
                </c:pt>
                <c:pt idx="145">
                  <c:v>-0.59908371392311532</c:v>
                </c:pt>
                <c:pt idx="146">
                  <c:v>-1.7591371333792023</c:v>
                </c:pt>
                <c:pt idx="147">
                  <c:v>-1.1649903116546003</c:v>
                </c:pt>
                <c:pt idx="148">
                  <c:v>-2.6477223010016706</c:v>
                </c:pt>
                <c:pt idx="149">
                  <c:v>-2.9027613318214156</c:v>
                </c:pt>
                <c:pt idx="150">
                  <c:v>-0.16315143112361424</c:v>
                </c:pt>
                <c:pt idx="151">
                  <c:v>-0.88618735009697702</c:v>
                </c:pt>
                <c:pt idx="152">
                  <c:v>-0.77980963977329976</c:v>
                </c:pt>
                <c:pt idx="153">
                  <c:v>0.62916994966556006</c:v>
                </c:pt>
                <c:pt idx="154">
                  <c:v>1.143264488513873</c:v>
                </c:pt>
                <c:pt idx="155">
                  <c:v>0.57819499592815393</c:v>
                </c:pt>
                <c:pt idx="156">
                  <c:v>-1.2551809669749805</c:v>
                </c:pt>
                <c:pt idx="157">
                  <c:v>1.0147644028309679</c:v>
                </c:pt>
                <c:pt idx="158">
                  <c:v>0.6466677144563665</c:v>
                </c:pt>
                <c:pt idx="159">
                  <c:v>-1.3025410435641152</c:v>
                </c:pt>
                <c:pt idx="160">
                  <c:v>1.2232481875986418</c:v>
                </c:pt>
                <c:pt idx="161">
                  <c:v>-1.9450106819516066</c:v>
                </c:pt>
                <c:pt idx="162">
                  <c:v>-2.2684042547347332</c:v>
                </c:pt>
                <c:pt idx="163">
                  <c:v>-1.5391071240948246</c:v>
                </c:pt>
                <c:pt idx="164">
                  <c:v>0.664448405308391</c:v>
                </c:pt>
                <c:pt idx="165">
                  <c:v>-0.63078035031603541</c:v>
                </c:pt>
                <c:pt idx="166">
                  <c:v>0.88655321427191325</c:v>
                </c:pt>
                <c:pt idx="167">
                  <c:v>0.31800960240875786</c:v>
                </c:pt>
                <c:pt idx="168">
                  <c:v>-1.7251928164942669</c:v>
                </c:pt>
                <c:pt idx="169">
                  <c:v>-4.765430532366226</c:v>
                </c:pt>
                <c:pt idx="170">
                  <c:v>-2.3808720298126103</c:v>
                </c:pt>
                <c:pt idx="171">
                  <c:v>-2.57461823973766</c:v>
                </c:pt>
                <c:pt idx="172">
                  <c:v>0.12270792640787175</c:v>
                </c:pt>
                <c:pt idx="173">
                  <c:v>-3.0034851172440451</c:v>
                </c:pt>
                <c:pt idx="174">
                  <c:v>-2.810798850052032</c:v>
                </c:pt>
                <c:pt idx="175">
                  <c:v>-3.9826791979116569</c:v>
                </c:pt>
                <c:pt idx="176">
                  <c:v>0.51321592956158502</c:v>
                </c:pt>
                <c:pt idx="177">
                  <c:v>-3.3812536232148691</c:v>
                </c:pt>
                <c:pt idx="178">
                  <c:v>-3.7409100809514522</c:v>
                </c:pt>
                <c:pt idx="179">
                  <c:v>-0.5370007852658637</c:v>
                </c:pt>
                <c:pt idx="180">
                  <c:v>-9.4775849256034564E-2</c:v>
                </c:pt>
                <c:pt idx="181">
                  <c:v>0.54532251283975786</c:v>
                </c:pt>
                <c:pt idx="182">
                  <c:v>-1.3268460782934055</c:v>
                </c:pt>
                <c:pt idx="183">
                  <c:v>-0.17690248401880565</c:v>
                </c:pt>
                <c:pt idx="184">
                  <c:v>-1.6600133341423726</c:v>
                </c:pt>
                <c:pt idx="185">
                  <c:v>0.27528228766384388</c:v>
                </c:pt>
                <c:pt idx="186">
                  <c:v>-0.2882137217273123</c:v>
                </c:pt>
                <c:pt idx="187">
                  <c:v>0.70094261892511978</c:v>
                </c:pt>
                <c:pt idx="188">
                  <c:v>-0.66295410058926507</c:v>
                </c:pt>
                <c:pt idx="189">
                  <c:v>0.24712193604797072</c:v>
                </c:pt>
                <c:pt idx="190">
                  <c:v>-0.24616529221721672</c:v>
                </c:pt>
                <c:pt idx="191">
                  <c:v>0.9602953207276782</c:v>
                </c:pt>
                <c:pt idx="192">
                  <c:v>-1.4024960226995493</c:v>
                </c:pt>
                <c:pt idx="193">
                  <c:v>0.43574627008160915</c:v>
                </c:pt>
                <c:pt idx="194">
                  <c:v>-0.86800364550934783</c:v>
                </c:pt>
                <c:pt idx="195">
                  <c:v>-1.0193813175850879</c:v>
                </c:pt>
                <c:pt idx="196">
                  <c:v>-0.4914747732056427</c:v>
                </c:pt>
                <c:pt idx="197">
                  <c:v>1.0750268690587861</c:v>
                </c:pt>
                <c:pt idx="198">
                  <c:v>-0.71218114766363561</c:v>
                </c:pt>
                <c:pt idx="199">
                  <c:v>-1.830036334026002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4.3'!$S$41</c:f>
              <c:strCache>
                <c:ptCount val="1"/>
                <c:pt idx="0">
                  <c:v>fit: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4.3'!$S$42:$S$43</c:f>
              <c:numCache>
                <c:formatCode>General</c:formatCode>
                <c:ptCount val="2"/>
                <c:pt idx="0">
                  <c:v>0.77584206660306809</c:v>
                </c:pt>
                <c:pt idx="1">
                  <c:v>-7.1764035550343541</c:v>
                </c:pt>
              </c:numCache>
            </c:numRef>
          </c:xVal>
          <c:yVal>
            <c:numRef>
              <c:f>'Ex 4.3'!$T$42:$T$43</c:f>
              <c:numCache>
                <c:formatCode>General</c:formatCode>
                <c:ptCount val="2"/>
                <c:pt idx="0">
                  <c:v>2</c:v>
                </c:pt>
                <c:pt idx="1">
                  <c:v>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119104"/>
        <c:axId val="298718720"/>
      </c:scatterChart>
      <c:valAx>
        <c:axId val="29711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ln Data</a:t>
                </a:r>
              </a:p>
            </c:rich>
          </c:tx>
          <c:layout>
            <c:manualLayout>
              <c:xMode val="edge"/>
              <c:yMode val="edge"/>
              <c:x val="0.47426849128828041"/>
              <c:y val="0.897254817357680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98718720"/>
        <c:crosses val="autoZero"/>
        <c:crossBetween val="midCat"/>
      </c:valAx>
      <c:valAx>
        <c:axId val="298718720"/>
        <c:scaling>
          <c:orientation val="minMax"/>
          <c:max val="2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ln(</a:t>
                </a:r>
                <a:r>
                  <a:rPr lang="en-US" sz="1200" baseline="0"/>
                  <a:t> -ln(1-CDF))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7.2304706837150439E-3"/>
              <c:y val="0.373363695837535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971191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Lognormal Probit Plot</a:t>
            </a:r>
          </a:p>
        </c:rich>
      </c:tx>
      <c:layout>
        <c:manualLayout>
          <c:xMode val="edge"/>
          <c:yMode val="edge"/>
          <c:x val="0.3083471229416288"/>
          <c:y val="1.5686287426308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115551176787725E-2"/>
          <c:y val="0.13695446406625644"/>
          <c:w val="0.86195238080327108"/>
          <c:h val="0.731642206076645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'Ex 4.3'!$K$7:$K$206</c:f>
              <c:numCache>
                <c:formatCode>General</c:formatCode>
                <c:ptCount val="200"/>
                <c:pt idx="0">
                  <c:v>-2.7413875085858677</c:v>
                </c:pt>
                <c:pt idx="1">
                  <c:v>0.12160716896359341</c:v>
                </c:pt>
                <c:pt idx="2">
                  <c:v>0.13436739383949753</c:v>
                </c:pt>
                <c:pt idx="3">
                  <c:v>-2.4815878455564944</c:v>
                </c:pt>
                <c:pt idx="4">
                  <c:v>-3.6606282969782833</c:v>
                </c:pt>
                <c:pt idx="5">
                  <c:v>-3.4663168499162662</c:v>
                </c:pt>
                <c:pt idx="6">
                  <c:v>-1.220782799035558</c:v>
                </c:pt>
                <c:pt idx="7">
                  <c:v>-1.9032447602511779</c:v>
                </c:pt>
                <c:pt idx="8">
                  <c:v>-1.764631560185729</c:v>
                </c:pt>
                <c:pt idx="9">
                  <c:v>-0.946934248916669</c:v>
                </c:pt>
                <c:pt idx="10">
                  <c:v>-1.740751902790856</c:v>
                </c:pt>
                <c:pt idx="11">
                  <c:v>0.35189563377050181</c:v>
                </c:pt>
                <c:pt idx="12">
                  <c:v>-3.7403584867698632</c:v>
                </c:pt>
                <c:pt idx="13">
                  <c:v>-1.0525775700662843</c:v>
                </c:pt>
                <c:pt idx="14">
                  <c:v>-1.3535074402486</c:v>
                </c:pt>
                <c:pt idx="15">
                  <c:v>-1.2437434913160748</c:v>
                </c:pt>
                <c:pt idx="16">
                  <c:v>-1.5630155709082478</c:v>
                </c:pt>
                <c:pt idx="17">
                  <c:v>-1.6790038283687445</c:v>
                </c:pt>
                <c:pt idx="18">
                  <c:v>-1.2243480938894089</c:v>
                </c:pt>
                <c:pt idx="19">
                  <c:v>-4.4190205240292988</c:v>
                </c:pt>
                <c:pt idx="20">
                  <c:v>-1.3624196474569927</c:v>
                </c:pt>
                <c:pt idx="21">
                  <c:v>-1.3051386950316595</c:v>
                </c:pt>
                <c:pt idx="22">
                  <c:v>-1.8973977211106665</c:v>
                </c:pt>
                <c:pt idx="23">
                  <c:v>-1.5305950945709983</c:v>
                </c:pt>
                <c:pt idx="24">
                  <c:v>-0.10617466322489344</c:v>
                </c:pt>
                <c:pt idx="25">
                  <c:v>-1.124739021153516</c:v>
                </c:pt>
                <c:pt idx="26">
                  <c:v>-2.0356833169023028</c:v>
                </c:pt>
                <c:pt idx="27">
                  <c:v>-0.33920912770417749</c:v>
                </c:pt>
                <c:pt idx="28">
                  <c:v>-2.4804786956933866</c:v>
                </c:pt>
                <c:pt idx="29">
                  <c:v>-0.43232891620206371</c:v>
                </c:pt>
                <c:pt idx="30">
                  <c:v>-0.25921935557058495</c:v>
                </c:pt>
                <c:pt idx="31">
                  <c:v>-2.9390606014447425</c:v>
                </c:pt>
                <c:pt idx="32">
                  <c:v>-1.1960148482566539</c:v>
                </c:pt>
                <c:pt idx="33">
                  <c:v>-1.2439654826055646</c:v>
                </c:pt>
                <c:pt idx="34">
                  <c:v>-2.0477712016570044</c:v>
                </c:pt>
                <c:pt idx="35">
                  <c:v>0.37855563172610446</c:v>
                </c:pt>
                <c:pt idx="36">
                  <c:v>-2.0263639352266671</c:v>
                </c:pt>
                <c:pt idx="37">
                  <c:v>-1.2387791955232901</c:v>
                </c:pt>
                <c:pt idx="38">
                  <c:v>-1.6536048215793819</c:v>
                </c:pt>
                <c:pt idx="39">
                  <c:v>-1.8910529078921943</c:v>
                </c:pt>
                <c:pt idx="40">
                  <c:v>-0.8614987548361368</c:v>
                </c:pt>
                <c:pt idx="41">
                  <c:v>-1.8737239375308183</c:v>
                </c:pt>
                <c:pt idx="42">
                  <c:v>-4.1661174212762146</c:v>
                </c:pt>
                <c:pt idx="43">
                  <c:v>-2.7822280263609933</c:v>
                </c:pt>
                <c:pt idx="44">
                  <c:v>0.18528374730022751</c:v>
                </c:pt>
                <c:pt idx="45">
                  <c:v>-1.4927514695559154</c:v>
                </c:pt>
                <c:pt idx="46">
                  <c:v>-8.3626848697961921E-3</c:v>
                </c:pt>
                <c:pt idx="47">
                  <c:v>-0.63918311993920385</c:v>
                </c:pt>
                <c:pt idx="48">
                  <c:v>-1.3018506715565841</c:v>
                </c:pt>
                <c:pt idx="49">
                  <c:v>-2.3472116027440788</c:v>
                </c:pt>
                <c:pt idx="50">
                  <c:v>-5.0362041478085029</c:v>
                </c:pt>
                <c:pt idx="51">
                  <c:v>-1.141085407548891</c:v>
                </c:pt>
                <c:pt idx="52">
                  <c:v>-0.529400078342531</c:v>
                </c:pt>
                <c:pt idx="53">
                  <c:v>-0.39097994328213148</c:v>
                </c:pt>
                <c:pt idx="54">
                  <c:v>-2.403231907981612</c:v>
                </c:pt>
                <c:pt idx="55">
                  <c:v>-1.8254186174657367</c:v>
                </c:pt>
                <c:pt idx="56">
                  <c:v>-1.2253028510554782</c:v>
                </c:pt>
                <c:pt idx="57">
                  <c:v>-0.93236362325447886</c:v>
                </c:pt>
                <c:pt idx="58">
                  <c:v>-1.9815147329637448</c:v>
                </c:pt>
                <c:pt idx="59">
                  <c:v>-1.7303240146219334</c:v>
                </c:pt>
                <c:pt idx="60">
                  <c:v>-1.9725801528595099</c:v>
                </c:pt>
                <c:pt idx="61">
                  <c:v>-0.42978529001469956</c:v>
                </c:pt>
                <c:pt idx="62">
                  <c:v>-1.8270105682671858</c:v>
                </c:pt>
                <c:pt idx="63">
                  <c:v>-2.01393175772884</c:v>
                </c:pt>
                <c:pt idx="64">
                  <c:v>-0.17118870917475734</c:v>
                </c:pt>
                <c:pt idx="65">
                  <c:v>-0.77915654956386249</c:v>
                </c:pt>
                <c:pt idx="66">
                  <c:v>-0.3401596664174899</c:v>
                </c:pt>
                <c:pt idx="67">
                  <c:v>-0.63055194756520627</c:v>
                </c:pt>
                <c:pt idx="68">
                  <c:v>-1.311924770522801</c:v>
                </c:pt>
                <c:pt idx="69">
                  <c:v>-1.70294206829699</c:v>
                </c:pt>
                <c:pt idx="70">
                  <c:v>-2.5287586461093836</c:v>
                </c:pt>
                <c:pt idx="71">
                  <c:v>-0.3112177309385073</c:v>
                </c:pt>
                <c:pt idx="72">
                  <c:v>-2.3476659492300773</c:v>
                </c:pt>
                <c:pt idx="73">
                  <c:v>-1.6012445040050802</c:v>
                </c:pt>
                <c:pt idx="74">
                  <c:v>-0.53544226236233072</c:v>
                </c:pt>
                <c:pt idx="75">
                  <c:v>-1.0542208477859587</c:v>
                </c:pt>
                <c:pt idx="76">
                  <c:v>-1.6562101780791589</c:v>
                </c:pt>
                <c:pt idx="77">
                  <c:v>-0.21224183379186948</c:v>
                </c:pt>
                <c:pt idx="78">
                  <c:v>-1.3993017308009097</c:v>
                </c:pt>
                <c:pt idx="79">
                  <c:v>-1.7014062431112031</c:v>
                </c:pt>
                <c:pt idx="80">
                  <c:v>-1.2349310466142618</c:v>
                </c:pt>
                <c:pt idx="81">
                  <c:v>-1.5198883712858064</c:v>
                </c:pt>
                <c:pt idx="82">
                  <c:v>-2.6975559249541656</c:v>
                </c:pt>
                <c:pt idx="83">
                  <c:v>-2.9549701882625286</c:v>
                </c:pt>
                <c:pt idx="84">
                  <c:v>-1.584594100040468</c:v>
                </c:pt>
                <c:pt idx="85">
                  <c:v>-1.3872519120994768</c:v>
                </c:pt>
                <c:pt idx="86">
                  <c:v>-4.0288707940368029</c:v>
                </c:pt>
                <c:pt idx="87">
                  <c:v>-3.4602276717299958</c:v>
                </c:pt>
                <c:pt idx="88">
                  <c:v>-0.9988560969375746</c:v>
                </c:pt>
                <c:pt idx="89">
                  <c:v>-1.0507027936803488</c:v>
                </c:pt>
                <c:pt idx="90">
                  <c:v>-1.1505626888536438</c:v>
                </c:pt>
                <c:pt idx="91">
                  <c:v>-2.2144957272220216</c:v>
                </c:pt>
                <c:pt idx="92">
                  <c:v>-0.75994846180502562</c:v>
                </c:pt>
                <c:pt idx="93">
                  <c:v>-0.64216668732596671</c:v>
                </c:pt>
                <c:pt idx="94">
                  <c:v>-4.176305288147228</c:v>
                </c:pt>
                <c:pt idx="95">
                  <c:v>-2.4910604470926581</c:v>
                </c:pt>
                <c:pt idx="96">
                  <c:v>-3.1782811599152785</c:v>
                </c:pt>
                <c:pt idx="97">
                  <c:v>-0.77194340402605421</c:v>
                </c:pt>
                <c:pt idx="98">
                  <c:v>-0.79837425846424359</c:v>
                </c:pt>
                <c:pt idx="99">
                  <c:v>-3.3118939676315824</c:v>
                </c:pt>
                <c:pt idx="100">
                  <c:v>-1.4763654985742773</c:v>
                </c:pt>
                <c:pt idx="101">
                  <c:v>-1.245750267083771</c:v>
                </c:pt>
                <c:pt idx="102">
                  <c:v>-0.41872379611764848</c:v>
                </c:pt>
                <c:pt idx="103">
                  <c:v>-2.6962206192303326</c:v>
                </c:pt>
                <c:pt idx="104">
                  <c:v>-0.68982476377374602</c:v>
                </c:pt>
                <c:pt idx="105">
                  <c:v>-1.0883663768569927</c:v>
                </c:pt>
                <c:pt idx="106">
                  <c:v>-2.9382315839324447</c:v>
                </c:pt>
                <c:pt idx="107">
                  <c:v>-2.4204389738701861</c:v>
                </c:pt>
                <c:pt idx="108">
                  <c:v>-2.8418787903052403</c:v>
                </c:pt>
                <c:pt idx="109">
                  <c:v>-1.181934295066903</c:v>
                </c:pt>
                <c:pt idx="110">
                  <c:v>-2.1915513330891629</c:v>
                </c:pt>
                <c:pt idx="111">
                  <c:v>-0.45938082231726612</c:v>
                </c:pt>
                <c:pt idx="112">
                  <c:v>-0.90555143101786295</c:v>
                </c:pt>
                <c:pt idx="113">
                  <c:v>-3.8882788267195378</c:v>
                </c:pt>
                <c:pt idx="114">
                  <c:v>-0.89396241833017831</c:v>
                </c:pt>
                <c:pt idx="115">
                  <c:v>-2.3944506007815458</c:v>
                </c:pt>
                <c:pt idx="116">
                  <c:v>-2.115014283207302</c:v>
                </c:pt>
                <c:pt idx="117">
                  <c:v>-2.3878929419791941</c:v>
                </c:pt>
                <c:pt idx="118">
                  <c:v>-1.3111412838648731</c:v>
                </c:pt>
                <c:pt idx="119">
                  <c:v>-2.0273542184213498</c:v>
                </c:pt>
                <c:pt idx="120">
                  <c:v>-1.3435086925956619</c:v>
                </c:pt>
                <c:pt idx="121">
                  <c:v>-2.7716305316715784</c:v>
                </c:pt>
                <c:pt idx="122">
                  <c:v>-2.1349335521039241</c:v>
                </c:pt>
                <c:pt idx="123">
                  <c:v>-2.1885225465864222</c:v>
                </c:pt>
                <c:pt idx="124">
                  <c:v>-1.0910818415189145</c:v>
                </c:pt>
                <c:pt idx="125">
                  <c:v>-1.1470727337315896</c:v>
                </c:pt>
                <c:pt idx="126">
                  <c:v>-0.24470886501910652</c:v>
                </c:pt>
                <c:pt idx="127">
                  <c:v>-1.477876621786302</c:v>
                </c:pt>
                <c:pt idx="128">
                  <c:v>-0.44327272116989869</c:v>
                </c:pt>
                <c:pt idx="129">
                  <c:v>-1.3467485227484197</c:v>
                </c:pt>
                <c:pt idx="130">
                  <c:v>-3.5415932686888318</c:v>
                </c:pt>
                <c:pt idx="131">
                  <c:v>-1.150810150345166</c:v>
                </c:pt>
                <c:pt idx="132">
                  <c:v>-3.1558808968124832</c:v>
                </c:pt>
                <c:pt idx="133">
                  <c:v>-1.142225222603072</c:v>
                </c:pt>
                <c:pt idx="134">
                  <c:v>-3.0012755893258842</c:v>
                </c:pt>
                <c:pt idx="135">
                  <c:v>-1.0563964761109084</c:v>
                </c:pt>
                <c:pt idx="136">
                  <c:v>-0.5630851525652959</c:v>
                </c:pt>
                <c:pt idx="137">
                  <c:v>0.7165645082334563</c:v>
                </c:pt>
                <c:pt idx="138">
                  <c:v>-3.5401112367156458</c:v>
                </c:pt>
                <c:pt idx="139">
                  <c:v>-0.6091881509676027</c:v>
                </c:pt>
                <c:pt idx="140">
                  <c:v>-5.6683893646051366</c:v>
                </c:pt>
                <c:pt idx="141">
                  <c:v>-1.1254815466666075</c:v>
                </c:pt>
                <c:pt idx="142">
                  <c:v>-2.1031054560704896</c:v>
                </c:pt>
                <c:pt idx="143">
                  <c:v>-3.5930122365048707</c:v>
                </c:pt>
                <c:pt idx="144">
                  <c:v>-3.5214398731031151</c:v>
                </c:pt>
                <c:pt idx="145">
                  <c:v>-1.8635448746289986</c:v>
                </c:pt>
                <c:pt idx="146">
                  <c:v>-3.096085161809941</c:v>
                </c:pt>
                <c:pt idx="147">
                  <c:v>-2.462016803825382</c:v>
                </c:pt>
                <c:pt idx="148">
                  <c:v>-3.9588516626312402</c:v>
                </c:pt>
                <c:pt idx="149">
                  <c:v>-4.0732063073718052</c:v>
                </c:pt>
                <c:pt idx="150">
                  <c:v>-1.3408013221858157</c:v>
                </c:pt>
                <c:pt idx="151">
                  <c:v>-2.0828313972642438</c:v>
                </c:pt>
                <c:pt idx="152">
                  <c:v>-2.0227106607744152</c:v>
                </c:pt>
                <c:pt idx="153">
                  <c:v>-0.51106698032490683</c:v>
                </c:pt>
                <c:pt idx="154">
                  <c:v>-9.0459752518235181E-2</c:v>
                </c:pt>
                <c:pt idx="155">
                  <c:v>-0.56067037867858749</c:v>
                </c:pt>
                <c:pt idx="156">
                  <c:v>-2.5132958627240294</c:v>
                </c:pt>
                <c:pt idx="157">
                  <c:v>-0.18207946046582407</c:v>
                </c:pt>
                <c:pt idx="158">
                  <c:v>-0.51100462954344328</c:v>
                </c:pt>
                <c:pt idx="159">
                  <c:v>-2.6075860503157577</c:v>
                </c:pt>
                <c:pt idx="160">
                  <c:v>9.4807965711816308E-2</c:v>
                </c:pt>
                <c:pt idx="161">
                  <c:v>-3.3371198698210365</c:v>
                </c:pt>
                <c:pt idx="162">
                  <c:v>-3.6055634069838502</c:v>
                </c:pt>
                <c:pt idx="163">
                  <c:v>-2.8915246214998072</c:v>
                </c:pt>
                <c:pt idx="164">
                  <c:v>-0.48942658592690469</c:v>
                </c:pt>
                <c:pt idx="165">
                  <c:v>-1.8771170259826009</c:v>
                </c:pt>
                <c:pt idx="166">
                  <c:v>-0.28156070361900559</c:v>
                </c:pt>
                <c:pt idx="167">
                  <c:v>-0.92240802098313157</c:v>
                </c:pt>
                <c:pt idx="168">
                  <c:v>-3.0705780673015899</c:v>
                </c:pt>
                <c:pt idx="169">
                  <c:v>-5.6660581283158411</c:v>
                </c:pt>
                <c:pt idx="170">
                  <c:v>-3.7091675820352363</c:v>
                </c:pt>
                <c:pt idx="171">
                  <c:v>-3.9403045104136063</c:v>
                </c:pt>
                <c:pt idx="172">
                  <c:v>-1.1367832036058299</c:v>
                </c:pt>
                <c:pt idx="173">
                  <c:v>-4.1076513871813471</c:v>
                </c:pt>
                <c:pt idx="174">
                  <c:v>-4.0536431583662349</c:v>
                </c:pt>
                <c:pt idx="175">
                  <c:v>-4.7919207636428505</c:v>
                </c:pt>
                <c:pt idx="176">
                  <c:v>-0.62279662184610785</c:v>
                </c:pt>
                <c:pt idx="177">
                  <c:v>-4.2599517437247494</c:v>
                </c:pt>
                <c:pt idx="178">
                  <c:v>-4.4423297033683298</c:v>
                </c:pt>
                <c:pt idx="179">
                  <c:v>-1.7614406217591432</c:v>
                </c:pt>
                <c:pt idx="180">
                  <c:v>-1.2855991516121963</c:v>
                </c:pt>
                <c:pt idx="181">
                  <c:v>-0.56379495619105957</c:v>
                </c:pt>
                <c:pt idx="182">
                  <c:v>-2.6867669791665594</c:v>
                </c:pt>
                <c:pt idx="183">
                  <c:v>-1.3421947172597848</c:v>
                </c:pt>
                <c:pt idx="184">
                  <c:v>-2.9779202072888356</c:v>
                </c:pt>
                <c:pt idx="185">
                  <c:v>-0.96245712599746758</c:v>
                </c:pt>
                <c:pt idx="186">
                  <c:v>-1.4763043767351467</c:v>
                </c:pt>
                <c:pt idx="187">
                  <c:v>-0.45182078134553366</c:v>
                </c:pt>
                <c:pt idx="188">
                  <c:v>-1.8924019619978478</c:v>
                </c:pt>
                <c:pt idx="189">
                  <c:v>-1.0056775523387742</c:v>
                </c:pt>
                <c:pt idx="190">
                  <c:v>-1.3646506772335116</c:v>
                </c:pt>
                <c:pt idx="191">
                  <c:v>-0.24182230217838399</c:v>
                </c:pt>
                <c:pt idx="192">
                  <c:v>-2.7347828465682307</c:v>
                </c:pt>
                <c:pt idx="193">
                  <c:v>-0.74576937971795754</c:v>
                </c:pt>
                <c:pt idx="194">
                  <c:v>-2.0601511010471216</c:v>
                </c:pt>
                <c:pt idx="195">
                  <c:v>-2.2961457966454066</c:v>
                </c:pt>
                <c:pt idx="196">
                  <c:v>-1.7045551431123653</c:v>
                </c:pt>
                <c:pt idx="197">
                  <c:v>-0.12338731045080766</c:v>
                </c:pt>
                <c:pt idx="198">
                  <c:v>-1.9150664903887396</c:v>
                </c:pt>
                <c:pt idx="199">
                  <c:v>-3.1569967572773567</c:v>
                </c:pt>
              </c:numCache>
            </c:numRef>
          </c:xVal>
          <c:yVal>
            <c:numRef>
              <c:f>'Ex 4.3'!$I$7:$I$206</c:f>
              <c:numCache>
                <c:formatCode>General</c:formatCode>
                <c:ptCount val="200"/>
                <c:pt idx="0">
                  <c:v>-0.79580101002689541</c:v>
                </c:pt>
                <c:pt idx="1">
                  <c:v>1.9041839786906027</c:v>
                </c:pt>
                <c:pt idx="2">
                  <c:v>1.9871462915396865</c:v>
                </c:pt>
                <c:pt idx="3">
                  <c:v>-0.64957302229678393</c:v>
                </c:pt>
                <c:pt idx="4">
                  <c:v>-1.3206240594830998</c:v>
                </c:pt>
                <c:pt idx="5">
                  <c:v>-1.1588753792244371</c:v>
                </c:pt>
                <c:pt idx="6">
                  <c:v>0.35105258016089946</c:v>
                </c:pt>
                <c:pt idx="7">
                  <c:v>-0.27225085458216447</c:v>
                </c:pt>
                <c:pt idx="8">
                  <c:v>-0.15699409614643037</c:v>
                </c:pt>
                <c:pt idx="9">
                  <c:v>0.63420337728935972</c:v>
                </c:pt>
                <c:pt idx="10">
                  <c:v>-0.13171517670012142</c:v>
                </c:pt>
                <c:pt idx="11">
                  <c:v>2.2122976151794482</c:v>
                </c:pt>
                <c:pt idx="12">
                  <c:v>-1.3829941271006392</c:v>
                </c:pt>
                <c:pt idx="13">
                  <c:v>0.55945929566790242</c:v>
                </c:pt>
                <c:pt idx="14">
                  <c:v>0.13171517670012142</c:v>
                </c:pt>
                <c:pt idx="15">
                  <c:v>0.28525458772371748</c:v>
                </c:pt>
                <c:pt idx="16">
                  <c:v>-6.2541033315154067E-3</c:v>
                </c:pt>
                <c:pt idx="17">
                  <c:v>-6.8849042454066312E-2</c:v>
                </c:pt>
                <c:pt idx="18">
                  <c:v>0.33778005379514503</c:v>
                </c:pt>
                <c:pt idx="19">
                  <c:v>-1.9041839786906032</c:v>
                </c:pt>
                <c:pt idx="20">
                  <c:v>0.11910821713417175</c:v>
                </c:pt>
                <c:pt idx="21">
                  <c:v>0.22067011655872479</c:v>
                </c:pt>
                <c:pt idx="22">
                  <c:v>-0.2592929978290815</c:v>
                </c:pt>
                <c:pt idx="23">
                  <c:v>6.2541033315154067E-3</c:v>
                </c:pt>
                <c:pt idx="24">
                  <c:v>1.6605374163770477</c:v>
                </c:pt>
                <c:pt idx="25">
                  <c:v>0.48771954888450414</c:v>
                </c:pt>
                <c:pt idx="26">
                  <c:v>-0.37778701270085818</c:v>
                </c:pt>
                <c:pt idx="27">
                  <c:v>1.2912794713519364</c:v>
                </c:pt>
                <c:pt idx="28">
                  <c:v>-0.63420337728936016</c:v>
                </c:pt>
                <c:pt idx="29">
                  <c:v>1.1588753792244366</c:v>
                </c:pt>
                <c:pt idx="30">
                  <c:v>1.3829941271006372</c:v>
                </c:pt>
                <c:pt idx="31">
                  <c:v>-0.90348703701582589</c:v>
                </c:pt>
                <c:pt idx="32">
                  <c:v>0.36438724029913189</c:v>
                </c:pt>
                <c:pt idx="33">
                  <c:v>0.27225085458216447</c:v>
                </c:pt>
                <c:pt idx="34">
                  <c:v>-0.39125496660919462</c:v>
                </c:pt>
                <c:pt idx="35">
                  <c:v>2.3874422545356215</c:v>
                </c:pt>
                <c:pt idx="36">
                  <c:v>-0.35105258016089946</c:v>
                </c:pt>
                <c:pt idx="37">
                  <c:v>0.29830673829035242</c:v>
                </c:pt>
                <c:pt idx="38">
                  <c:v>-4.379243125769644E-2</c:v>
                </c:pt>
                <c:pt idx="39">
                  <c:v>-0.23350503341371939</c:v>
                </c:pt>
                <c:pt idx="40">
                  <c:v>0.71267336124007696</c:v>
                </c:pt>
                <c:pt idx="41">
                  <c:v>-0.20787145065533047</c:v>
                </c:pt>
                <c:pt idx="42">
                  <c:v>-1.712381710620517</c:v>
                </c:pt>
                <c:pt idx="43">
                  <c:v>-0.83062125279067045</c:v>
                </c:pt>
                <c:pt idx="44">
                  <c:v>2.0865796576126199</c:v>
                </c:pt>
                <c:pt idx="45">
                  <c:v>3.1275410739968611E-2</c:v>
                </c:pt>
                <c:pt idx="46">
                  <c:v>1.7692851078409648</c:v>
                </c:pt>
                <c:pt idx="47">
                  <c:v>0.84841375522082119</c:v>
                </c:pt>
                <c:pt idx="48">
                  <c:v>0.2335050334137195</c:v>
                </c:pt>
                <c:pt idx="49">
                  <c:v>-0.53043785845923541</c:v>
                </c:pt>
                <c:pt idx="50">
                  <c:v>-2.21229761517945</c:v>
                </c:pt>
                <c:pt idx="51">
                  <c:v>0.44587350369822742</c:v>
                </c:pt>
                <c:pt idx="52">
                  <c:v>1.0019509868815022</c:v>
                </c:pt>
                <c:pt idx="53">
                  <c:v>1.2357086898512506</c:v>
                </c:pt>
                <c:pt idx="54">
                  <c:v>-0.58895982595082241</c:v>
                </c:pt>
                <c:pt idx="55">
                  <c:v>-0.16967026370190372</c:v>
                </c:pt>
                <c:pt idx="56">
                  <c:v>0.32456676785852062</c:v>
                </c:pt>
                <c:pt idx="57">
                  <c:v>0.64957302229678349</c:v>
                </c:pt>
                <c:pt idx="58">
                  <c:v>-0.31140990888038428</c:v>
                </c:pt>
                <c:pt idx="59">
                  <c:v>-0.11910821713417175</c:v>
                </c:pt>
                <c:pt idx="60">
                  <c:v>-0.29830673829035226</c:v>
                </c:pt>
                <c:pt idx="61">
                  <c:v>1.1837123561092817</c:v>
                </c:pt>
                <c:pt idx="62">
                  <c:v>-0.18237375463848368</c:v>
                </c:pt>
                <c:pt idx="63">
                  <c:v>-0.32456676785852062</c:v>
                </c:pt>
                <c:pt idx="64">
                  <c:v>1.5684915216655266</c:v>
                </c:pt>
                <c:pt idx="65">
                  <c:v>0.74530423031537718</c:v>
                </c:pt>
                <c:pt idx="66">
                  <c:v>1.2630065484465773</c:v>
                </c:pt>
                <c:pt idx="67">
                  <c:v>0.86647898678975666</c:v>
                </c:pt>
                <c:pt idx="68">
                  <c:v>0.19510674636432496</c:v>
                </c:pt>
                <c:pt idx="69">
                  <c:v>-9.3948960933968581E-2</c:v>
                </c:pt>
                <c:pt idx="70">
                  <c:v>-0.69664027541452611</c:v>
                </c:pt>
                <c:pt idx="71">
                  <c:v>1.3206240594830998</c:v>
                </c:pt>
                <c:pt idx="72">
                  <c:v>-0.54489120823511805</c:v>
                </c:pt>
                <c:pt idx="73">
                  <c:v>-3.1275410739968465E-2</c:v>
                </c:pt>
                <c:pt idx="74">
                  <c:v>0.98149782715935407</c:v>
                </c:pt>
                <c:pt idx="75">
                  <c:v>0.54489120823511805</c:v>
                </c:pt>
                <c:pt idx="76">
                  <c:v>-5.6316317022151882E-2</c:v>
                </c:pt>
                <c:pt idx="77">
                  <c:v>1.4880923263362802</c:v>
                </c:pt>
                <c:pt idx="78">
                  <c:v>8.1392591716037396E-2</c:v>
                </c:pt>
                <c:pt idx="79">
                  <c:v>-8.1392591716037396E-2</c:v>
                </c:pt>
                <c:pt idx="80">
                  <c:v>0.31140990888038406</c:v>
                </c:pt>
                <c:pt idx="81">
                  <c:v>1.8763288596579494E-2</c:v>
                </c:pt>
                <c:pt idx="82">
                  <c:v>-0.76191994645949512</c:v>
                </c:pt>
                <c:pt idx="83">
                  <c:v>-0.92246241734752521</c:v>
                </c:pt>
                <c:pt idx="84">
                  <c:v>-1.8763288596579355E-2</c:v>
                </c:pt>
                <c:pt idx="85">
                  <c:v>9.3948960933968692E-2</c:v>
                </c:pt>
                <c:pt idx="86">
                  <c:v>-1.5270583320354105</c:v>
                </c:pt>
                <c:pt idx="87">
                  <c:v>-1.1347334299493967</c:v>
                </c:pt>
                <c:pt idx="88">
                  <c:v>0.60390292558359793</c:v>
                </c:pt>
                <c:pt idx="89">
                  <c:v>0.57414709947414444</c:v>
                </c:pt>
                <c:pt idx="90">
                  <c:v>0.40479426798281942</c:v>
                </c:pt>
                <c:pt idx="91">
                  <c:v>-0.50185650440009355</c:v>
                </c:pt>
                <c:pt idx="92">
                  <c:v>0.77874873018302038</c:v>
                </c:pt>
                <c:pt idx="93">
                  <c:v>0.83062125279066967</c:v>
                </c:pt>
                <c:pt idx="94">
                  <c:v>-1.7692851078409655</c:v>
                </c:pt>
                <c:pt idx="95">
                  <c:v>-0.66509767139499976</c:v>
                </c:pt>
                <c:pt idx="96">
                  <c:v>-1.0659922490614977</c:v>
                </c:pt>
                <c:pt idx="97">
                  <c:v>0.76191994645949412</c:v>
                </c:pt>
                <c:pt idx="98">
                  <c:v>0.72889177851677733</c:v>
                </c:pt>
                <c:pt idx="99">
                  <c:v>-1.0883353148179222</c:v>
                </c:pt>
                <c:pt idx="100">
                  <c:v>5.6316317022151882E-2</c:v>
                </c:pt>
                <c:pt idx="101">
                  <c:v>0.2592929978290815</c:v>
                </c:pt>
                <c:pt idx="102">
                  <c:v>1.2093018348920097</c:v>
                </c:pt>
                <c:pt idx="103">
                  <c:v>-0.74530423031537774</c:v>
                </c:pt>
                <c:pt idx="104">
                  <c:v>0.81308789770500389</c:v>
                </c:pt>
                <c:pt idx="105">
                  <c:v>0.51609447991924207</c:v>
                </c:pt>
                <c:pt idx="106">
                  <c:v>-0.88483152301530998</c:v>
                </c:pt>
                <c:pt idx="107">
                  <c:v>-0.60390292558359804</c:v>
                </c:pt>
                <c:pt idx="108">
                  <c:v>-0.8484137552208213</c:v>
                </c:pt>
                <c:pt idx="109">
                  <c:v>0.37778701270085813</c:v>
                </c:pt>
                <c:pt idx="110">
                  <c:v>-0.48771954888450458</c:v>
                </c:pt>
                <c:pt idx="111">
                  <c:v>1.088335314817922</c:v>
                </c:pt>
                <c:pt idx="112">
                  <c:v>0.68078430267664325</c:v>
                </c:pt>
                <c:pt idx="113">
                  <c:v>-1.4163036257244224</c:v>
                </c:pt>
                <c:pt idx="114">
                  <c:v>0.69664027541452611</c:v>
                </c:pt>
                <c:pt idx="115">
                  <c:v>-0.57414709947414488</c:v>
                </c:pt>
                <c:pt idx="116">
                  <c:v>-0.44587350369822754</c:v>
                </c:pt>
                <c:pt idx="117">
                  <c:v>-0.55945929566790298</c:v>
                </c:pt>
                <c:pt idx="118">
                  <c:v>0.20787145065533047</c:v>
                </c:pt>
                <c:pt idx="119">
                  <c:v>-0.36438724029913205</c:v>
                </c:pt>
                <c:pt idx="120">
                  <c:v>0.15699409614643048</c:v>
                </c:pt>
                <c:pt idx="121">
                  <c:v>-0.81308789770500423</c:v>
                </c:pt>
                <c:pt idx="122">
                  <c:v>-0.45973202050225354</c:v>
                </c:pt>
                <c:pt idx="123">
                  <c:v>-0.47367940352453747</c:v>
                </c:pt>
                <c:pt idx="124">
                  <c:v>0.50185650440009322</c:v>
                </c:pt>
                <c:pt idx="125">
                  <c:v>0.41840818585089401</c:v>
                </c:pt>
                <c:pt idx="126">
                  <c:v>1.4163036257244219</c:v>
                </c:pt>
                <c:pt idx="127">
                  <c:v>4.3792431257696302E-2</c:v>
                </c:pt>
                <c:pt idx="128">
                  <c:v>1.1347334299493963</c:v>
                </c:pt>
                <c:pt idx="129">
                  <c:v>0.14434310613471857</c:v>
                </c:pt>
                <c:pt idx="130">
                  <c:v>-1.2357086898512508</c:v>
                </c:pt>
                <c:pt idx="131">
                  <c:v>0.39125496660919462</c:v>
                </c:pt>
                <c:pt idx="132">
                  <c:v>-1.0228321261036526</c:v>
                </c:pt>
                <c:pt idx="133">
                  <c:v>0.43210009909511987</c:v>
                </c:pt>
                <c:pt idx="134">
                  <c:v>-0.96144723227760642</c:v>
                </c:pt>
                <c:pt idx="135">
                  <c:v>0.5304378584592353</c:v>
                </c:pt>
                <c:pt idx="136">
                  <c:v>0.94177590213267615</c:v>
                </c:pt>
                <c:pt idx="137">
                  <c:v>2.6975095569769167</c:v>
                </c:pt>
                <c:pt idx="138">
                  <c:v>-1.2093018348920097</c:v>
                </c:pt>
                <c:pt idx="139">
                  <c:v>0.903487037015824</c:v>
                </c:pt>
                <c:pt idx="140">
                  <c:v>-2.6975095569769199</c:v>
                </c:pt>
                <c:pt idx="141">
                  <c:v>0.47367940352453713</c:v>
                </c:pt>
                <c:pt idx="142">
                  <c:v>-0.43210009909512009</c:v>
                </c:pt>
                <c:pt idx="143">
                  <c:v>-1.263006548446578</c:v>
                </c:pt>
                <c:pt idx="144">
                  <c:v>-1.1837123561092822</c:v>
                </c:pt>
                <c:pt idx="145">
                  <c:v>-0.19510674636432496</c:v>
                </c:pt>
                <c:pt idx="146">
                  <c:v>-1.0019509868815037</c:v>
                </c:pt>
                <c:pt idx="147">
                  <c:v>-0.61898211112271218</c:v>
                </c:pt>
                <c:pt idx="148">
                  <c:v>-1.4880923263362802</c:v>
                </c:pt>
                <c:pt idx="149">
                  <c:v>-1.6128070814723279</c:v>
                </c:pt>
                <c:pt idx="150">
                  <c:v>0.18237375463848352</c:v>
                </c:pt>
                <c:pt idx="151">
                  <c:v>-0.41840818585089429</c:v>
                </c:pt>
                <c:pt idx="152">
                  <c:v>-0.33778005379514503</c:v>
                </c:pt>
                <c:pt idx="153">
                  <c:v>1.0228321261036524</c:v>
                </c:pt>
                <c:pt idx="154">
                  <c:v>1.7123817106205157</c:v>
                </c:pt>
                <c:pt idx="155">
                  <c:v>0.96144723227760742</c:v>
                </c:pt>
                <c:pt idx="156">
                  <c:v>-0.68078430267664325</c:v>
                </c:pt>
                <c:pt idx="157">
                  <c:v>1.5270583320354101</c:v>
                </c:pt>
                <c:pt idx="158">
                  <c:v>1.044169045588939</c:v>
                </c:pt>
                <c:pt idx="159">
                  <c:v>-0.71267336124007763</c:v>
                </c:pt>
                <c:pt idx="160">
                  <c:v>1.8325718510313052</c:v>
                </c:pt>
                <c:pt idx="161">
                  <c:v>-1.1112353339257341</c:v>
                </c:pt>
                <c:pt idx="162">
                  <c:v>-1.2912794713519373</c:v>
                </c:pt>
                <c:pt idx="163">
                  <c:v>-0.86647898678975677</c:v>
                </c:pt>
                <c:pt idx="164">
                  <c:v>1.0659922490614977</c:v>
                </c:pt>
                <c:pt idx="165">
                  <c:v>-0.22067011655872468</c:v>
                </c:pt>
                <c:pt idx="166">
                  <c:v>1.3511521260686539</c:v>
                </c:pt>
                <c:pt idx="167">
                  <c:v>0.66509767139499953</c:v>
                </c:pt>
                <c:pt idx="168">
                  <c:v>-0.98149782715935407</c:v>
                </c:pt>
                <c:pt idx="169">
                  <c:v>-2.3874422545356238</c:v>
                </c:pt>
                <c:pt idx="170">
                  <c:v>-1.3511521260686532</c:v>
                </c:pt>
                <c:pt idx="171">
                  <c:v>-1.4512631910577392</c:v>
                </c:pt>
                <c:pt idx="172">
                  <c:v>0.45973202050225337</c:v>
                </c:pt>
                <c:pt idx="173">
                  <c:v>-1.6605374163770485</c:v>
                </c:pt>
                <c:pt idx="174">
                  <c:v>-1.5684915216655271</c:v>
                </c:pt>
                <c:pt idx="175">
                  <c:v>-2.0865796576126225</c:v>
                </c:pt>
                <c:pt idx="176">
                  <c:v>0.88483152301530998</c:v>
                </c:pt>
                <c:pt idx="177">
                  <c:v>-1.8325718510313058</c:v>
                </c:pt>
                <c:pt idx="178">
                  <c:v>-1.9871462915396887</c:v>
                </c:pt>
                <c:pt idx="179">
                  <c:v>-0.14434310613471857</c:v>
                </c:pt>
                <c:pt idx="180">
                  <c:v>0.24637853400043935</c:v>
                </c:pt>
                <c:pt idx="181">
                  <c:v>0.92246241734752488</c:v>
                </c:pt>
                <c:pt idx="182">
                  <c:v>-0.72889177851677778</c:v>
                </c:pt>
                <c:pt idx="183">
                  <c:v>0.16967026370190358</c:v>
                </c:pt>
                <c:pt idx="184">
                  <c:v>-0.94177590213267803</c:v>
                </c:pt>
                <c:pt idx="185">
                  <c:v>0.61898211112271218</c:v>
                </c:pt>
                <c:pt idx="186">
                  <c:v>6.8849042454066312E-2</c:v>
                </c:pt>
                <c:pt idx="187">
                  <c:v>1.1112353339257335</c:v>
                </c:pt>
                <c:pt idx="188">
                  <c:v>-0.24637853400043941</c:v>
                </c:pt>
                <c:pt idx="189">
                  <c:v>0.58895982595082219</c:v>
                </c:pt>
                <c:pt idx="190">
                  <c:v>0.10652016045293451</c:v>
                </c:pt>
                <c:pt idx="191">
                  <c:v>1.4512631910577387</c:v>
                </c:pt>
                <c:pt idx="192">
                  <c:v>-0.77874873018302038</c:v>
                </c:pt>
                <c:pt idx="193">
                  <c:v>0.79580101002689552</c:v>
                </c:pt>
                <c:pt idx="194">
                  <c:v>-0.40479426798281953</c:v>
                </c:pt>
                <c:pt idx="195">
                  <c:v>-0.51609447991924218</c:v>
                </c:pt>
                <c:pt idx="196">
                  <c:v>-0.10652016045293462</c:v>
                </c:pt>
                <c:pt idx="197">
                  <c:v>1.6128070814723268</c:v>
                </c:pt>
                <c:pt idx="198">
                  <c:v>-0.28525458772371731</c:v>
                </c:pt>
                <c:pt idx="199">
                  <c:v>-1.0441690455889392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4.3'!$S$57</c:f>
              <c:strCache>
                <c:ptCount val="1"/>
                <c:pt idx="0">
                  <c:v>fit: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4.3'!$S$58:$S$59</c:f>
              <c:numCache>
                <c:formatCode>General</c:formatCode>
                <c:ptCount val="2"/>
                <c:pt idx="0">
                  <c:v>2.0547984371535133</c:v>
                </c:pt>
                <c:pt idx="1">
                  <c:v>-5.6178266212272181</c:v>
                </c:pt>
              </c:numCache>
            </c:numRef>
          </c:xVal>
          <c:yVal>
            <c:numRef>
              <c:f>'Ex 4.3'!$T$58:$T$59</c:f>
              <c:numCache>
                <c:formatCode>General</c:formatCode>
                <c:ptCount val="2"/>
                <c:pt idx="0">
                  <c:v>3</c:v>
                </c:pt>
                <c:pt idx="1">
                  <c:v>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752256"/>
        <c:axId val="298754432"/>
      </c:scatterChart>
      <c:valAx>
        <c:axId val="29875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ln Data</a:t>
                </a:r>
              </a:p>
            </c:rich>
          </c:tx>
          <c:layout>
            <c:manualLayout>
              <c:xMode val="edge"/>
              <c:yMode val="edge"/>
              <c:x val="0.47426849128828025"/>
              <c:y val="0.897254817357680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98754432"/>
        <c:crosses val="autoZero"/>
        <c:crossBetween val="midCat"/>
      </c:valAx>
      <c:valAx>
        <c:axId val="298754432"/>
        <c:scaling>
          <c:orientation val="minMax"/>
          <c:max val="3"/>
          <c:min val="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Probit</a:t>
                </a:r>
              </a:p>
            </c:rich>
          </c:tx>
          <c:layout>
            <c:manualLayout>
              <c:xMode val="edge"/>
              <c:yMode val="edge"/>
              <c:x val="7.2304706837150396E-3"/>
              <c:y val="0.373363695837535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9875225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400050</xdr:colOff>
      <xdr:row>6</xdr:row>
      <xdr:rowOff>114300</xdr:rowOff>
    </xdr:from>
    <xdr:to>
      <xdr:col>23</xdr:col>
      <xdr:colOff>95250</xdr:colOff>
      <xdr:row>23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400050</xdr:colOff>
      <xdr:row>24</xdr:row>
      <xdr:rowOff>19050</xdr:rowOff>
    </xdr:from>
    <xdr:to>
      <xdr:col>23</xdr:col>
      <xdr:colOff>95250</xdr:colOff>
      <xdr:row>41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23</xdr:col>
      <xdr:colOff>180975</xdr:colOff>
      <xdr:row>6</xdr:row>
      <xdr:rowOff>133350</xdr:rowOff>
    </xdr:from>
    <xdr:to>
      <xdr:col>30</xdr:col>
      <xdr:colOff>485775</xdr:colOff>
      <xdr:row>23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190500</xdr:colOff>
      <xdr:row>24</xdr:row>
      <xdr:rowOff>47625</xdr:rowOff>
    </xdr:from>
    <xdr:to>
      <xdr:col>30</xdr:col>
      <xdr:colOff>495300</xdr:colOff>
      <xdr:row>41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464344</xdr:colOff>
      <xdr:row>41</xdr:row>
      <xdr:rowOff>119063</xdr:rowOff>
    </xdr:from>
    <xdr:to>
      <xdr:col>23</xdr:col>
      <xdr:colOff>28575</xdr:colOff>
      <xdr:row>60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58511</xdr:colOff>
      <xdr:row>5</xdr:row>
      <xdr:rowOff>47173</xdr:rowOff>
    </xdr:from>
    <xdr:to>
      <xdr:col>17</xdr:col>
      <xdr:colOff>523422</xdr:colOff>
      <xdr:row>20</xdr:row>
      <xdr:rowOff>47171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69057</xdr:colOff>
      <xdr:row>20</xdr:row>
      <xdr:rowOff>114300</xdr:rowOff>
    </xdr:from>
    <xdr:to>
      <xdr:col>17</xdr:col>
      <xdr:colOff>533968</xdr:colOff>
      <xdr:row>35</xdr:row>
      <xdr:rowOff>114298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47625</xdr:colOff>
      <xdr:row>36</xdr:row>
      <xdr:rowOff>47625</xdr:rowOff>
    </xdr:from>
    <xdr:to>
      <xdr:col>17</xdr:col>
      <xdr:colOff>512536</xdr:colOff>
      <xdr:row>51</xdr:row>
      <xdr:rowOff>47623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47625</xdr:colOff>
      <xdr:row>52</xdr:row>
      <xdr:rowOff>76200</xdr:rowOff>
    </xdr:from>
    <xdr:to>
      <xdr:col>17</xdr:col>
      <xdr:colOff>512536</xdr:colOff>
      <xdr:row>67</xdr:row>
      <xdr:rowOff>76198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23</xdr:row>
      <xdr:rowOff>38100</xdr:rowOff>
    </xdr:from>
    <xdr:to>
      <xdr:col>11</xdr:col>
      <xdr:colOff>333375</xdr:colOff>
      <xdr:row>38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7</xdr:row>
      <xdr:rowOff>85725</xdr:rowOff>
    </xdr:from>
    <xdr:to>
      <xdr:col>11</xdr:col>
      <xdr:colOff>333375</xdr:colOff>
      <xdr:row>22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iability%20Statistics%20Solu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1"/>
      <sheetName val="Ex2"/>
      <sheetName val="Ex3"/>
      <sheetName val="Ex5"/>
      <sheetName val="Ex6"/>
      <sheetName val="Ex7"/>
      <sheetName val="Ex8"/>
      <sheetName val="Ex9"/>
      <sheetName val="Ex10"/>
      <sheetName val="Ex11"/>
      <sheetName val="Ex13"/>
      <sheetName val="Ex12"/>
      <sheetName val="Ex14"/>
      <sheetName val="Ex15a"/>
      <sheetName val="Ex15b"/>
      <sheetName val="Ex16"/>
      <sheetName val="Ex1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I7" t="str">
            <v>Weib1 F(t)</v>
          </cell>
          <cell r="J7" t="str">
            <v>Weib2 F(t)</v>
          </cell>
        </row>
        <row r="8">
          <cell r="B8">
            <v>1</v>
          </cell>
          <cell r="I8">
            <v>6.7138220952726035E-3</v>
          </cell>
          <cell r="J8">
            <v>3.2893687773594138E-12</v>
          </cell>
        </row>
        <row r="9">
          <cell r="B9">
            <v>2</v>
          </cell>
          <cell r="I9">
            <v>7.446706540307324E-3</v>
          </cell>
          <cell r="J9">
            <v>2.1052171117474927E-10</v>
          </cell>
        </row>
        <row r="10">
          <cell r="B10">
            <v>3</v>
          </cell>
          <cell r="I10">
            <v>7.91181784560957E-3</v>
          </cell>
          <cell r="J10">
            <v>2.3979737084900421E-9</v>
          </cell>
        </row>
        <row r="11">
          <cell r="B11">
            <v>4</v>
          </cell>
          <cell r="I11">
            <v>8.2592598934834172E-3</v>
          </cell>
          <cell r="J11">
            <v>1.3473388404960929E-8</v>
          </cell>
        </row>
        <row r="12">
          <cell r="B12">
            <v>5</v>
          </cell>
          <cell r="I12">
            <v>8.5391849599215641E-3</v>
          </cell>
          <cell r="J12">
            <v>5.1396897071676051E-8</v>
          </cell>
        </row>
        <row r="13">
          <cell r="B13">
            <v>6</v>
          </cell>
          <cell r="I13">
            <v>8.7748974760383236E-3</v>
          </cell>
          <cell r="J13">
            <v>1.5347030446477561E-7</v>
          </cell>
        </row>
        <row r="14">
          <cell r="B14">
            <v>7</v>
          </cell>
          <cell r="I14">
            <v>8.979235604171576E-3</v>
          </cell>
          <cell r="J14">
            <v>3.8699472182379679E-7</v>
          </cell>
        </row>
        <row r="15">
          <cell r="B15">
            <v>8</v>
          </cell>
          <cell r="I15">
            <v>9.160065794563188E-3</v>
          </cell>
          <cell r="J15">
            <v>8.6229649420843657E-7</v>
          </cell>
        </row>
        <row r="16">
          <cell r="B16">
            <v>9</v>
          </cell>
          <cell r="I16">
            <v>9.322575492975882E-3</v>
          </cell>
          <cell r="J16">
            <v>1.7481212928327494E-6</v>
          </cell>
        </row>
        <row r="17">
          <cell r="B17">
            <v>10</v>
          </cell>
          <cell r="I17">
            <v>9.4703751867892816E-3</v>
          </cell>
          <cell r="J17">
            <v>3.2893960866253735E-6</v>
          </cell>
        </row>
        <row r="18">
          <cell r="B18">
            <v>11</v>
          </cell>
          <cell r="I18">
            <v>9.6060840543136239E-3</v>
          </cell>
          <cell r="J18">
            <v>5.8273584258028421E-6</v>
          </cell>
        </row>
        <row r="19">
          <cell r="B19">
            <v>12</v>
          </cell>
          <cell r="I19">
            <v>9.7316655548377318E-3</v>
          </cell>
          <cell r="J19">
            <v>9.8220520021730096E-6</v>
          </cell>
        </row>
        <row r="20">
          <cell r="B20">
            <v>13</v>
          </cell>
          <cell r="I20">
            <v>9.8486313932006908E-3</v>
          </cell>
          <cell r="J20">
            <v>1.5877186705148816E-5</v>
          </cell>
        </row>
        <row r="21">
          <cell r="B21">
            <v>14</v>
          </cell>
          <cell r="I21">
            <v>9.9581714996757054E-3</v>
          </cell>
          <cell r="J21">
            <v>2.4767360272015537E-5</v>
          </cell>
        </row>
        <row r="22">
          <cell r="B22">
            <v>15</v>
          </cell>
          <cell r="I22">
            <v>1.0061240155711526E-2</v>
          </cell>
          <cell r="J22">
            <v>3.7467636994303888E-5</v>
          </cell>
        </row>
        <row r="23">
          <cell r="B23">
            <v>16</v>
          </cell>
          <cell r="I23">
            <v>1.0158614957764933E-2</v>
          </cell>
          <cell r="J23">
            <v>5.5185476647068299E-5</v>
          </cell>
        </row>
        <row r="24">
          <cell r="B24">
            <v>17</v>
          </cell>
          <cell r="I24">
            <v>1.0250938323947079E-2</v>
          </cell>
          <cell r="J24">
            <v>7.9395003646065554E-5</v>
          </cell>
        </row>
        <row r="25">
          <cell r="B25">
            <v>18</v>
          </cell>
          <cell r="I25">
            <v>1.0338747420643557E-2</v>
          </cell>
          <cell r="J25">
            <v>1.1187360221476261E-4</v>
          </cell>
        </row>
        <row r="26">
          <cell r="B26">
            <v>19</v>
          </cell>
          <cell r="I26">
            <v>1.042249619493163E-2</v>
          </cell>
          <cell r="J26">
            <v>1.5474081778110715E-4</v>
          </cell>
        </row>
        <row r="27">
          <cell r="B27">
            <v>20</v>
          </cell>
          <cell r="I27">
            <v>1.0502571895494084E-2</v>
          </cell>
          <cell r="J27">
            <v>2.10499537653841E-4</v>
          </cell>
        </row>
        <row r="28">
          <cell r="B28">
            <v>21</v>
          </cell>
          <cell r="I28">
            <v>1.0579307663773352E-2</v>
          </cell>
          <cell r="J28">
            <v>2.8207941490532296E-4</v>
          </cell>
        </row>
        <row r="29">
          <cell r="B29">
            <v>22</v>
          </cell>
          <cell r="I29">
            <v>1.0652992270332895E-2</v>
          </cell>
          <cell r="J29">
            <v>3.7288248795563916E-4</v>
          </cell>
        </row>
        <row r="30">
          <cell r="B30">
            <v>23</v>
          </cell>
          <cell r="I30">
            <v>1.0723877742399246E-2</v>
          </cell>
          <cell r="J30">
            <v>4.8683093419366053E-4</v>
          </cell>
        </row>
        <row r="31">
          <cell r="B31">
            <v>24</v>
          </cell>
          <cell r="I31">
            <v>1.0792185410037236E-2</v>
          </cell>
          <cell r="J31">
            <v>6.2841687863723905E-4</v>
          </cell>
        </row>
        <row r="32">
          <cell r="B32">
            <v>25</v>
          </cell>
          <cell r="I32">
            <v>1.0858110750247785E-2</v>
          </cell>
          <cell r="J32">
            <v>8.0275415763109148E-4</v>
          </cell>
        </row>
        <row r="33">
          <cell r="B33">
            <v>26</v>
          </cell>
          <cell r="I33">
            <v>1.0921827305937049E-2</v>
          </cell>
          <cell r="J33">
            <v>1.0156319123720836E-3</v>
          </cell>
        </row>
        <row r="34">
          <cell r="B34">
            <v>27</v>
          </cell>
          <cell r="I34">
            <v>1.0983489884814346E-2</v>
          </cell>
          <cell r="J34">
            <v>1.2735698570658371E-3</v>
          </cell>
        </row>
        <row r="35">
          <cell r="B35">
            <v>28</v>
          </cell>
          <cell r="I35">
            <v>1.104323719199396E-2</v>
          </cell>
          <cell r="J35">
            <v>1.5838750311398808E-3</v>
          </cell>
        </row>
        <row r="36">
          <cell r="B36">
            <v>29</v>
          </cell>
          <cell r="I36">
            <v>1.110119401297216E-2</v>
          </cell>
          <cell r="J36">
            <v>1.9546998035356866E-3</v>
          </cell>
        </row>
        <row r="37">
          <cell r="B37">
            <v>30</v>
          </cell>
          <cell r="I37">
            <v>1.1157473036460974E-2</v>
          </cell>
          <cell r="J37">
            <v>2.3951008490014081E-3</v>
          </cell>
        </row>
        <row r="38">
          <cell r="B38">
            <v>31</v>
          </cell>
          <cell r="I38">
            <v>1.1212176386391492E-2</v>
          </cell>
          <cell r="J38">
            <v>2.9150987608429491E-3</v>
          </cell>
        </row>
        <row r="39">
          <cell r="B39">
            <v>32</v>
          </cell>
          <cell r="I39">
            <v>1.1265396917276682E-2</v>
          </cell>
          <cell r="J39">
            <v>3.5257379010797951E-3</v>
          </cell>
        </row>
        <row r="40">
          <cell r="B40">
            <v>33</v>
          </cell>
          <cell r="I40">
            <v>1.1317219315664873E-2</v>
          </cell>
          <cell r="J40">
            <v>4.2391460167402473E-3</v>
          </cell>
        </row>
        <row r="41">
          <cell r="B41">
            <v>34</v>
          </cell>
          <cell r="I41">
            <v>1.1367721041647738E-2</v>
          </cell>
          <cell r="J41">
            <v>5.0685930695033576E-3</v>
          </cell>
        </row>
        <row r="42">
          <cell r="B42">
            <v>35</v>
          </cell>
          <cell r="I42">
            <v>1.1416973137626685E-2</v>
          </cell>
          <cell r="J42">
            <v>6.02854863449509E-3</v>
          </cell>
        </row>
        <row r="43">
          <cell r="B43">
            <v>36</v>
          </cell>
          <cell r="I43">
            <v>1.1465040926272985E-2</v>
          </cell>
          <cell r="J43">
            <v>7.1347371223233758E-3</v>
          </cell>
        </row>
        <row r="44">
          <cell r="B44">
            <v>37</v>
          </cell>
          <cell r="I44">
            <v>1.1511984615491078E-2</v>
          </cell>
          <cell r="J44">
            <v>8.4041899660886044E-3</v>
          </cell>
        </row>
        <row r="45">
          <cell r="B45">
            <v>38</v>
          </cell>
          <cell r="I45">
            <v>1.1557859824932293E-2</v>
          </cell>
          <cell r="J45">
            <v>9.8552937919906825E-3</v>
          </cell>
        </row>
        <row r="46">
          <cell r="B46">
            <v>39</v>
          </cell>
          <cell r="I46">
            <v>1.1602718046008431E-2</v>
          </cell>
          <cell r="J46">
            <v>1.1507833458401784E-2</v>
          </cell>
        </row>
        <row r="47">
          <cell r="B47">
            <v>40</v>
          </cell>
          <cell r="I47">
            <v>1.1646607045281865E-2</v>
          </cell>
          <cell r="J47">
            <v>1.3383028704301969E-2</v>
          </cell>
        </row>
        <row r="48">
          <cell r="B48">
            <v>41</v>
          </cell>
          <cell r="I48">
            <v>1.1689571219428485E-2</v>
          </cell>
          <cell r="J48">
            <v>1.5503562994591547E-2</v>
          </cell>
        </row>
        <row r="49">
          <cell r="B49">
            <v>42</v>
          </cell>
          <cell r="I49">
            <v>1.173165190861869E-2</v>
          </cell>
          <cell r="J49">
            <v>1.7893602988260482E-2</v>
          </cell>
        </row>
        <row r="50">
          <cell r="B50">
            <v>43</v>
          </cell>
          <cell r="I50">
            <v>1.1772887674052157E-2</v>
          </cell>
          <cell r="J50">
            <v>2.0578806887547318E-2</v>
          </cell>
        </row>
        <row r="51">
          <cell r="B51">
            <v>44</v>
          </cell>
          <cell r="I51">
            <v>1.1813314544478426E-2</v>
          </cell>
          <cell r="J51">
            <v>2.3586319754537954E-2</v>
          </cell>
        </row>
        <row r="52">
          <cell r="B52">
            <v>45</v>
          </cell>
          <cell r="I52">
            <v>1.1852966235790241E-2</v>
          </cell>
          <cell r="J52">
            <v>2.6944753709387204E-2</v>
          </cell>
        </row>
        <row r="53">
          <cell r="B53">
            <v>46</v>
          </cell>
          <cell r="I53">
            <v>1.1891874347157994E-2</v>
          </cell>
          <cell r="J53">
            <v>3.0684150755643902E-2</v>
          </cell>
        </row>
        <row r="54">
          <cell r="B54">
            <v>47</v>
          </cell>
          <cell r="I54">
            <v>1.1930068536663674E-2</v>
          </cell>
          <cell r="J54">
            <v>3.4835925818146873E-2</v>
          </cell>
        </row>
        <row r="55">
          <cell r="B55">
            <v>48</v>
          </cell>
          <cell r="I55">
            <v>1.1967576678964864E-2</v>
          </cell>
          <cell r="J55">
            <v>3.9432787433895666E-2</v>
          </cell>
        </row>
        <row r="56">
          <cell r="B56">
            <v>49</v>
          </cell>
          <cell r="I56">
            <v>1.2004425007159258E-2</v>
          </cell>
          <cell r="J56">
            <v>4.4508633413657184E-2</v>
          </cell>
        </row>
        <row r="57">
          <cell r="B57">
            <v>50</v>
          </cell>
          <cell r="I57">
            <v>1.2040638240722212E-2</v>
          </cell>
          <cell r="J57">
            <v>5.0098418700636582E-2</v>
          </cell>
        </row>
        <row r="58">
          <cell r="B58">
            <v>51</v>
          </cell>
          <cell r="I58">
            <v>1.2076239701132696E-2</v>
          </cell>
          <cell r="J58">
            <v>5.6237992602476305E-2</v>
          </cell>
        </row>
        <row r="59">
          <cell r="B59">
            <v>52</v>
          </cell>
          <cell r="I59">
            <v>1.2111251416588975E-2</v>
          </cell>
          <cell r="J59">
            <v>6.2963902575725816E-2</v>
          </cell>
        </row>
        <row r="60">
          <cell r="B60">
            <v>53</v>
          </cell>
          <cell r="I60">
            <v>1.2145694217032932E-2</v>
          </cell>
          <cell r="J60">
            <v>7.0313161810691249E-2</v>
          </cell>
        </row>
        <row r="61">
          <cell r="B61">
            <v>54</v>
          </cell>
          <cell r="I61">
            <v>1.2179587820543625E-2</v>
          </cell>
          <cell r="J61">
            <v>7.8322978013476319E-2</v>
          </cell>
        </row>
        <row r="62">
          <cell r="B62">
            <v>55</v>
          </cell>
          <cell r="I62">
            <v>1.2212950912028564E-2</v>
          </cell>
          <cell r="J62">
            <v>8.7030441026408889E-2</v>
          </cell>
        </row>
        <row r="63">
          <cell r="B63">
            <v>56</v>
          </cell>
          <cell r="I63">
            <v>1.2245801215026053E-2</v>
          </cell>
          <cell r="J63">
            <v>9.6472167284106791E-2</v>
          </cell>
        </row>
        <row r="64">
          <cell r="B64">
            <v>57</v>
          </cell>
          <cell r="I64">
            <v>1.2278155557333137E-2</v>
          </cell>
          <cell r="J64">
            <v>0.10668389958676205</v>
          </cell>
        </row>
        <row r="65">
          <cell r="B65">
            <v>58</v>
          </cell>
          <cell r="I65">
            <v>1.231002993108854E-2</v>
          </cell>
          <cell r="J65">
            <v>0.1177000613012833</v>
          </cell>
        </row>
        <row r="66">
          <cell r="B66">
            <v>59</v>
          </cell>
          <cell r="I66">
            <v>1.2341439547865485E-2</v>
          </cell>
          <cell r="J66">
            <v>0.1295532648903075</v>
          </cell>
        </row>
        <row r="67">
          <cell r="B67">
            <v>60</v>
          </cell>
          <cell r="I67">
            <v>1.2372398889266445E-2</v>
          </cell>
          <cell r="J67">
            <v>0.14227377563257637</v>
          </cell>
        </row>
        <row r="68">
          <cell r="B68">
            <v>61</v>
          </cell>
          <cell r="I68">
            <v>1.2402921753455365E-2</v>
          </cell>
          <cell r="J68">
            <v>0.15588893254662306</v>
          </cell>
        </row>
        <row r="69">
          <cell r="B69">
            <v>62</v>
          </cell>
          <cell r="I69">
            <v>1.2433021298013935E-2</v>
          </cell>
          <cell r="J69">
            <v>0.17042252986980377</v>
          </cell>
        </row>
        <row r="70">
          <cell r="B70">
            <v>63</v>
          </cell>
          <cell r="I70">
            <v>1.2462710079467199E-2</v>
          </cell>
          <cell r="J70">
            <v>0.18589416397728253</v>
          </cell>
        </row>
        <row r="71">
          <cell r="B71">
            <v>64</v>
          </cell>
          <cell r="I71">
            <v>1.2492000089785238E-2</v>
          </cell>
          <cell r="J71">
            <v>0.20231855234409557</v>
          </cell>
        </row>
        <row r="72">
          <cell r="B72">
            <v>65</v>
          </cell>
          <cell r="I72">
            <v>1.252090279013629E-2</v>
          </cell>
          <cell r="J72">
            <v>0.21970483304202315</v>
          </cell>
        </row>
        <row r="73">
          <cell r="B73">
            <v>66</v>
          </cell>
          <cell r="I73">
            <v>1.254942914213597E-2</v>
          </cell>
          <cell r="J73">
            <v>0.23805585529470319</v>
          </cell>
        </row>
        <row r="74">
          <cell r="B74">
            <v>67</v>
          </cell>
          <cell r="I74">
            <v>1.2577589636814768E-2</v>
          </cell>
          <cell r="J74">
            <v>0.25736747374922242</v>
          </cell>
        </row>
        <row r="75">
          <cell r="B75">
            <v>68</v>
          </cell>
          <cell r="I75">
            <v>1.2605394321500762E-2</v>
          </cell>
          <cell r="J75">
            <v>0.27762786130564598</v>
          </cell>
        </row>
        <row r="76">
          <cell r="B76">
            <v>69</v>
          </cell>
          <cell r="I76">
            <v>1.2632852824795648E-2</v>
          </cell>
          <cell r="J76">
            <v>0.29881685750688536</v>
          </cell>
        </row>
        <row r="77">
          <cell r="B77">
            <v>70</v>
          </cell>
          <cell r="I77">
            <v>1.2659974379806482E-2</v>
          </cell>
          <cell r="J77">
            <v>0.32090537154238452</v>
          </cell>
        </row>
        <row r="78">
          <cell r="B78">
            <v>71</v>
          </cell>
          <cell r="I78">
            <v>1.2686767845775382E-2</v>
          </cell>
          <cell r="J78">
            <v>0.34385486075580962</v>
          </cell>
        </row>
        <row r="79">
          <cell r="B79">
            <v>72</v>
          </cell>
          <cell r="I79">
            <v>1.2713241728241176E-2</v>
          </cell>
          <cell r="J79">
            <v>0.36761690704876449</v>
          </cell>
        </row>
        <row r="80">
          <cell r="B80">
            <v>73</v>
          </cell>
          <cell r="I80">
            <v>1.2739404197849802E-2</v>
          </cell>
          <cell r="J80">
            <v>0.39213291460517374</v>
          </cell>
        </row>
        <row r="81">
          <cell r="B81">
            <v>74</v>
          </cell>
          <cell r="I81">
            <v>1.276526310792192E-2</v>
          </cell>
          <cell r="J81">
            <v>0.41733395277993479</v>
          </cell>
        </row>
        <row r="82">
          <cell r="B82">
            <v>75</v>
          </cell>
          <cell r="I82">
            <v>1.2790826010875334E-2</v>
          </cell>
          <cell r="J82">
            <v>0.44314076765160848</v>
          </cell>
        </row>
        <row r="83">
          <cell r="B83">
            <v>76</v>
          </cell>
          <cell r="I83">
            <v>1.2816100173590916E-2</v>
          </cell>
          <cell r="J83">
            <v>0.46946398448572324</v>
          </cell>
        </row>
        <row r="84">
          <cell r="B84">
            <v>77</v>
          </cell>
          <cell r="I84">
            <v>1.2841092591802883E-2</v>
          </cell>
          <cell r="J84">
            <v>0.49620452105800206</v>
          </cell>
        </row>
        <row r="85">
          <cell r="B85">
            <v>78</v>
          </cell>
          <cell r="I85">
            <v>1.2865810003587996E-2</v>
          </cell>
          <cell r="J85">
            <v>0.52325422833354218</v>
          </cell>
        </row>
        <row r="86">
          <cell r="B86">
            <v>79</v>
          </cell>
          <cell r="I86">
            <v>1.2890258902019114E-2</v>
          </cell>
          <cell r="J86">
            <v>0.55049677031210509</v>
          </cell>
        </row>
        <row r="87">
          <cell r="B87">
            <v>80</v>
          </cell>
          <cell r="I87">
            <v>1.2914445547047126E-2</v>
          </cell>
          <cell r="J87">
            <v>0.57780874890350087</v>
          </cell>
        </row>
        <row r="88">
          <cell r="B88">
            <v>81</v>
          </cell>
          <cell r="I88">
            <v>1.2938375976664918E-2</v>
          </cell>
          <cell r="J88">
            <v>0.60506107252534669</v>
          </cell>
        </row>
        <row r="89">
          <cell r="B89">
            <v>82</v>
          </cell>
          <cell r="I89">
            <v>1.2962056017406964E-2</v>
          </cell>
          <cell r="J89">
            <v>0.63212055882855767</v>
          </cell>
        </row>
        <row r="90">
          <cell r="B90">
            <v>83</v>
          </cell>
          <cell r="I90">
            <v>1.2985491294230322E-2</v>
          </cell>
          <cell r="J90">
            <v>0.65885175275012975</v>
          </cell>
        </row>
        <row r="91">
          <cell r="B91">
            <v>84</v>
          </cell>
          <cell r="I91">
            <v>1.3008687239821515E-2</v>
          </cell>
          <cell r="J91">
            <v>0.68511893125768797</v>
          </cell>
        </row>
        <row r="92">
          <cell r="B92">
            <v>85</v>
          </cell>
          <cell r="I92">
            <v>1.3031649103367848E-2</v>
          </cell>
          <cell r="J92">
            <v>0.71078825607047635</v>
          </cell>
        </row>
        <row r="93">
          <cell r="B93">
            <v>86</v>
          </cell>
          <cell r="I93">
            <v>1.3054381958831462E-2</v>
          </cell>
          <cell r="J93">
            <v>0.73573002579132385</v>
          </cell>
        </row>
        <row r="94">
          <cell r="B94">
            <v>87</v>
          </cell>
          <cell r="I94">
            <v>1.3076890712758082E-2</v>
          </cell>
          <cell r="J94">
            <v>0.75982096981451996</v>
          </cell>
        </row>
        <row r="95">
          <cell r="B95">
            <v>88</v>
          </cell>
          <cell r="I95">
            <v>1.3099180111653008E-2</v>
          </cell>
          <cell r="J95">
            <v>0.78294651869005483</v>
          </cell>
        </row>
        <row r="96">
          <cell r="B96">
            <v>89</v>
          </cell>
          <cell r="I96">
            <v>1.3121254748951872E-2</v>
          </cell>
          <cell r="J96">
            <v>0.80500297995139292</v>
          </cell>
        </row>
        <row r="97">
          <cell r="B97">
            <v>90</v>
          </cell>
          <cell r="I97">
            <v>1.3143119071613918E-2</v>
          </cell>
          <cell r="J97">
            <v>0.82589954535800425</v>
          </cell>
        </row>
        <row r="98">
          <cell r="B98">
            <v>91</v>
          </cell>
          <cell r="I98">
            <v>1.316477738636046E-2</v>
          </cell>
          <cell r="J98">
            <v>0.84556005560274927</v>
          </cell>
        </row>
        <row r="99">
          <cell r="B99">
            <v>92</v>
          </cell>
          <cell r="I99">
            <v>1.3186233865583707E-2</v>
          </cell>
          <cell r="J99">
            <v>0.86392445220350755</v>
          </cell>
        </row>
        <row r="100">
          <cell r="B100">
            <v>93</v>
          </cell>
          <cell r="I100">
            <v>1.3207492552943956E-2</v>
          </cell>
          <cell r="J100">
            <v>0.8809498537781435</v>
          </cell>
        </row>
        <row r="101">
          <cell r="B101">
            <v>94</v>
          </cell>
          <cell r="I101">
            <v>1.3228557368677119E-2</v>
          </cell>
          <cell r="J101">
            <v>0.89661120520766013</v>
          </cell>
        </row>
        <row r="102">
          <cell r="B102">
            <v>95</v>
          </cell>
          <cell r="I102">
            <v>1.3249432114629256E-2</v>
          </cell>
          <cell r="J102">
            <v>0.91090146307729325</v>
          </cell>
        </row>
        <row r="103">
          <cell r="B103">
            <v>96</v>
          </cell>
          <cell r="I103">
            <v>1.3270120479034753E-2</v>
          </cell>
          <cell r="J103">
            <v>0.92383129871871639</v>
          </cell>
        </row>
        <row r="104">
          <cell r="B104">
            <v>97</v>
          </cell>
          <cell r="I104">
            <v>1.3290626041054909E-2</v>
          </cell>
          <cell r="J104">
            <v>0.93542832034517442</v>
          </cell>
        </row>
        <row r="105">
          <cell r="B105">
            <v>98</v>
          </cell>
          <cell r="I105">
            <v>1.3310952275089716E-2</v>
          </cell>
          <cell r="J105">
            <v>0.94573583710727727</v>
          </cell>
        </row>
        <row r="106">
          <cell r="B106">
            <v>99</v>
          </cell>
          <cell r="I106">
            <v>1.333110255487735E-2</v>
          </cell>
          <cell r="J106">
            <v>0.95481120913393891</v>
          </cell>
        </row>
        <row r="107">
          <cell r="B107">
            <v>100</v>
          </cell>
          <cell r="I107">
            <v>1.3351080157394057E-2</v>
          </cell>
          <cell r="J107">
            <v>0.96272384737973382</v>
          </cell>
        </row>
      </sheetData>
      <sheetData sheetId="5">
        <row r="7">
          <cell r="G7">
            <v>4.042668584000479</v>
          </cell>
        </row>
      </sheetData>
      <sheetData sheetId="6">
        <row r="8">
          <cell r="B8">
            <v>4.5105816937097236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tabSelected="1" workbookViewId="0">
      <selection activeCell="G19" sqref="G19"/>
    </sheetView>
  </sheetViews>
  <sheetFormatPr defaultRowHeight="15" x14ac:dyDescent="0.25"/>
  <cols>
    <col min="1" max="1" width="2.85546875" customWidth="1"/>
    <col min="2" max="2" width="9.140625" customWidth="1"/>
    <col min="3" max="3" width="10" bestFit="1" customWidth="1"/>
    <col min="4" max="4" width="12" customWidth="1"/>
  </cols>
  <sheetData>
    <row r="1" spans="2:4" ht="18.75" x14ac:dyDescent="0.3">
      <c r="B1" s="11" t="s">
        <v>19</v>
      </c>
    </row>
    <row r="3" spans="2:4" x14ac:dyDescent="0.25">
      <c r="B3" s="13" t="s">
        <v>20</v>
      </c>
      <c r="C3" s="14">
        <v>0.04</v>
      </c>
      <c r="D3" s="13" t="s">
        <v>21</v>
      </c>
    </row>
    <row r="5" spans="2:4" x14ac:dyDescent="0.25">
      <c r="B5" t="s">
        <v>22</v>
      </c>
    </row>
    <row r="6" spans="2:4" x14ac:dyDescent="0.25">
      <c r="B6" s="13" t="s">
        <v>20</v>
      </c>
      <c r="C6" s="15">
        <f>C3/100/1000</f>
        <v>4.0000000000000003E-7</v>
      </c>
      <c r="D6" s="13" t="s">
        <v>23</v>
      </c>
    </row>
    <row r="8" spans="2:4" x14ac:dyDescent="0.25">
      <c r="B8" t="s">
        <v>29</v>
      </c>
    </row>
    <row r="9" spans="2:4" x14ac:dyDescent="0.25">
      <c r="B9" s="13" t="s">
        <v>28</v>
      </c>
      <c r="C9" s="16">
        <v>15000</v>
      </c>
      <c r="D9" s="13" t="s">
        <v>26</v>
      </c>
    </row>
    <row r="10" spans="2:4" x14ac:dyDescent="0.25">
      <c r="B10" s="13" t="s">
        <v>1</v>
      </c>
      <c r="C10" s="16">
        <f>1 - EXP(-C6*C9)</f>
        <v>5.9820359460647232E-3</v>
      </c>
      <c r="D10" s="13" t="s">
        <v>27</v>
      </c>
    </row>
    <row r="12" spans="2:4" x14ac:dyDescent="0.25">
      <c r="B12" t="s">
        <v>24</v>
      </c>
    </row>
    <row r="13" spans="2:4" x14ac:dyDescent="0.25">
      <c r="B13" s="13" t="s">
        <v>25</v>
      </c>
      <c r="C13" s="16">
        <f>1/C6</f>
        <v>2500000</v>
      </c>
      <c r="D13" s="13" t="s">
        <v>26</v>
      </c>
    </row>
    <row r="19" spans="7:7" x14ac:dyDescent="0.25">
      <c r="G19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zoomScaleNormal="100" workbookViewId="0">
      <selection activeCell="P6" sqref="P6"/>
    </sheetView>
  </sheetViews>
  <sheetFormatPr defaultRowHeight="12.75" x14ac:dyDescent="0.2"/>
  <cols>
    <col min="1" max="1" width="2.85546875" style="4" customWidth="1"/>
    <col min="2" max="2" width="9.140625" style="4"/>
    <col min="3" max="5" width="9.140625" style="4" customWidth="1"/>
    <col min="6" max="7" width="9.7109375" style="4" customWidth="1"/>
    <col min="8" max="8" width="9.140625" style="5" customWidth="1"/>
    <col min="9" max="10" width="9.140625" style="5" hidden="1" customWidth="1"/>
    <col min="11" max="15" width="9.140625" style="4" customWidth="1"/>
    <col min="16" max="16384" width="9.140625" style="4"/>
  </cols>
  <sheetData>
    <row r="1" spans="2:15" ht="15.75" x14ac:dyDescent="0.25">
      <c r="B1" s="7" t="s">
        <v>18</v>
      </c>
    </row>
    <row r="2" spans="2:15" x14ac:dyDescent="0.2">
      <c r="B2" s="4" t="s">
        <v>2</v>
      </c>
    </row>
    <row r="4" spans="2:15" x14ac:dyDescent="0.2">
      <c r="E4" s="23" t="s">
        <v>3</v>
      </c>
      <c r="F4" s="27">
        <v>300000000000000</v>
      </c>
      <c r="G4" s="27">
        <v>82</v>
      </c>
      <c r="H4" s="4"/>
      <c r="I4" s="4"/>
      <c r="J4" s="4"/>
    </row>
    <row r="5" spans="2:15" x14ac:dyDescent="0.2">
      <c r="E5" s="23" t="s">
        <v>4</v>
      </c>
      <c r="F5" s="27">
        <v>0.15</v>
      </c>
      <c r="G5" s="27">
        <v>6</v>
      </c>
      <c r="H5" s="4"/>
      <c r="I5" s="4"/>
      <c r="J5" s="4"/>
    </row>
    <row r="7" spans="2:15" x14ac:dyDescent="0.2">
      <c r="B7" s="24" t="s">
        <v>0</v>
      </c>
      <c r="C7" s="25" t="s">
        <v>5</v>
      </c>
      <c r="D7" s="25" t="s">
        <v>6</v>
      </c>
      <c r="E7" s="25" t="s">
        <v>7</v>
      </c>
      <c r="F7" s="26" t="s">
        <v>8</v>
      </c>
      <c r="G7" s="26" t="s">
        <v>9</v>
      </c>
      <c r="H7" s="24" t="s">
        <v>10</v>
      </c>
      <c r="I7" s="26" t="s">
        <v>11</v>
      </c>
      <c r="J7" s="26" t="s">
        <v>12</v>
      </c>
      <c r="K7" s="26" t="s">
        <v>13</v>
      </c>
      <c r="L7" s="26" t="s">
        <v>14</v>
      </c>
      <c r="M7" s="26" t="s">
        <v>15</v>
      </c>
      <c r="N7" s="26" t="s">
        <v>16</v>
      </c>
      <c r="O7" s="26" t="s">
        <v>17</v>
      </c>
    </row>
    <row r="8" spans="2:15" x14ac:dyDescent="0.2">
      <c r="B8" s="4">
        <v>1</v>
      </c>
      <c r="C8" s="4">
        <v>7.0600000000000003E-3</v>
      </c>
      <c r="D8" s="4">
        <f>SUM(C$8:C8)</f>
        <v>7.0600000000000003E-3</v>
      </c>
      <c r="E8" s="4">
        <f>1-EXP(-D8)</f>
        <v>7.0351367459325909E-3</v>
      </c>
      <c r="F8" s="4">
        <f t="shared" ref="F8:F71" si="0">$F$5/$F$4 * ($B8/$F$4)^($F$5-1)</f>
        <v>1.0104691778423742E-3</v>
      </c>
      <c r="G8" s="4">
        <f t="shared" ref="G8:G71" si="1">$G$5/$G$4 * ($B8/$G$4)^($G$5-1)</f>
        <v>1.9736408980419258E-11</v>
      </c>
      <c r="H8" s="5">
        <f>F8+G8</f>
        <v>1.0104691975787831E-3</v>
      </c>
      <c r="I8" s="4">
        <f>1 - EXP(-((B8/$F$4)^$F$5))</f>
        <v>6.7138220952726035E-3</v>
      </c>
      <c r="J8" s="4">
        <f>1 - EXP(-((B8/$G$4)^$G$5))</f>
        <v>3.2893687773594138E-12</v>
      </c>
      <c r="K8" s="4">
        <f>1 - EXP(-((B8/$F$4)^$F$5) - ((B8/$G$4)^$G$5))</f>
        <v>6.7138220985398789E-3</v>
      </c>
      <c r="L8" s="4">
        <f>LN(-LN(1-E8))</f>
        <v>-4.9533102274769938</v>
      </c>
      <c r="M8" s="4">
        <f>LN(-LN(1-I8))</f>
        <v>-5.0002205385877101</v>
      </c>
      <c r="N8" s="4">
        <f t="shared" ref="N8:O23" si="2">LN(-LN(1-J8))</f>
        <v>-26.440325430542277</v>
      </c>
      <c r="O8" s="4">
        <f t="shared" si="2"/>
        <v>-5.000220538099418</v>
      </c>
    </row>
    <row r="9" spans="2:15" x14ac:dyDescent="0.2">
      <c r="B9" s="4">
        <v>2</v>
      </c>
      <c r="C9" s="4">
        <v>5.2999999999999998E-4</v>
      </c>
      <c r="D9" s="4">
        <f>SUM(C$8:C9)</f>
        <v>7.5900000000000004E-3</v>
      </c>
      <c r="E9" s="4">
        <f t="shared" ref="E9:E72" si="3">1-EXP(-D9)</f>
        <v>7.561268686177236E-3</v>
      </c>
      <c r="F9" s="4">
        <f t="shared" si="0"/>
        <v>5.6059287609969491E-4</v>
      </c>
      <c r="G9" s="4">
        <f t="shared" si="1"/>
        <v>6.3156508737341625E-10</v>
      </c>
      <c r="H9" s="5">
        <f t="shared" ref="H9:H72" si="4">F9+G9</f>
        <v>5.6059350766478225E-4</v>
      </c>
      <c r="I9" s="4">
        <f t="shared" ref="I9:I72" si="5">1 - EXP(-((B9/$F$4)^$F$5))</f>
        <v>7.446706540307324E-3</v>
      </c>
      <c r="J9" s="4">
        <f t="shared" ref="J9:J72" si="6">1 - EXP(-((B9/$G$4)^$G$5))</f>
        <v>2.1052171117474927E-10</v>
      </c>
      <c r="K9" s="4">
        <f t="shared" ref="K9:K72" si="7">1 - EXP(-((B9/$F$4)^$F$5) - ((B9/$G$4)^$G$5))</f>
        <v>7.4467067492612893E-3</v>
      </c>
      <c r="L9" s="4">
        <f t="shared" ref="L9:L72" si="8">LN(-LN(1-E9))</f>
        <v>-4.8809236875746018</v>
      </c>
      <c r="M9" s="4">
        <f t="shared" ref="M9:O72" si="9">LN(-LN(1-I9))</f>
        <v>-4.8962484615037134</v>
      </c>
      <c r="N9" s="4">
        <f t="shared" si="2"/>
        <v>-22.281432327046836</v>
      </c>
      <c r="O9" s="4">
        <f t="shared" si="2"/>
        <v>-4.8962484333386671</v>
      </c>
    </row>
    <row r="10" spans="2:15" x14ac:dyDescent="0.2">
      <c r="B10" s="4">
        <v>3</v>
      </c>
      <c r="C10" s="4">
        <v>3.6000000000000002E-4</v>
      </c>
      <c r="D10" s="4">
        <f>SUM(C$8:C10)</f>
        <v>7.9500000000000005E-3</v>
      </c>
      <c r="E10" s="4">
        <f t="shared" si="3"/>
        <v>7.9184823271369886E-3</v>
      </c>
      <c r="F10" s="4">
        <f t="shared" si="0"/>
        <v>3.9716411736214071E-4</v>
      </c>
      <c r="G10" s="4">
        <f t="shared" si="1"/>
        <v>4.7959473822418775E-9</v>
      </c>
      <c r="H10" s="5">
        <f t="shared" si="4"/>
        <v>3.9716891330952294E-4</v>
      </c>
      <c r="I10" s="4">
        <f t="shared" si="5"/>
        <v>7.91181784560957E-3</v>
      </c>
      <c r="J10" s="4">
        <f t="shared" si="6"/>
        <v>2.3979737084900421E-9</v>
      </c>
      <c r="K10" s="4">
        <f t="shared" si="7"/>
        <v>7.9118202246108993E-3</v>
      </c>
      <c r="L10" s="4">
        <f t="shared" si="8"/>
        <v>-4.8345833503158921</v>
      </c>
      <c r="M10" s="4">
        <f t="shared" si="9"/>
        <v>-4.835428695287499</v>
      </c>
      <c r="N10" s="4">
        <f t="shared" si="2"/>
        <v>-19.848641743134632</v>
      </c>
      <c r="O10" s="4">
        <f t="shared" si="2"/>
        <v>-4.8354283934005471</v>
      </c>
    </row>
    <row r="11" spans="2:15" x14ac:dyDescent="0.2">
      <c r="B11" s="4">
        <v>4</v>
      </c>
      <c r="C11" s="4">
        <v>2.7E-4</v>
      </c>
      <c r="D11" s="4">
        <f>SUM(C$8:C11)</f>
        <v>8.2199999999999999E-3</v>
      </c>
      <c r="E11" s="4">
        <f t="shared" si="3"/>
        <v>8.1863081787916236E-3</v>
      </c>
      <c r="F11" s="4">
        <f t="shared" si="0"/>
        <v>3.1100837078946704E-4</v>
      </c>
      <c r="G11" s="4">
        <f t="shared" si="1"/>
        <v>2.021008279594932E-8</v>
      </c>
      <c r="H11" s="5">
        <f t="shared" si="4"/>
        <v>3.1102858087226297E-4</v>
      </c>
      <c r="I11" s="4">
        <f t="shared" si="5"/>
        <v>8.2592598934834172E-3</v>
      </c>
      <c r="J11" s="4">
        <f t="shared" si="6"/>
        <v>1.3473388404960929E-8</v>
      </c>
      <c r="K11" s="4">
        <f t="shared" si="7"/>
        <v>8.2592732555916148E-3</v>
      </c>
      <c r="L11" s="4">
        <f t="shared" si="8"/>
        <v>-4.8011850699140473</v>
      </c>
      <c r="M11" s="4">
        <f t="shared" si="9"/>
        <v>-4.7922763844197229</v>
      </c>
      <c r="N11" s="4">
        <f t="shared" si="2"/>
        <v>-18.122549319456901</v>
      </c>
      <c r="O11" s="4">
        <f t="shared" si="2"/>
        <v>-4.792274759860045</v>
      </c>
    </row>
    <row r="12" spans="2:15" x14ac:dyDescent="0.2">
      <c r="B12" s="4">
        <v>5</v>
      </c>
      <c r="C12" s="4">
        <v>2.2000000000000001E-4</v>
      </c>
      <c r="D12" s="4">
        <f>SUM(C$8:C12)</f>
        <v>8.4399999999999996E-3</v>
      </c>
      <c r="E12" s="4">
        <f t="shared" si="3"/>
        <v>8.4044831908609563E-3</v>
      </c>
      <c r="F12" s="4">
        <f t="shared" si="0"/>
        <v>2.5727558072166672E-4</v>
      </c>
      <c r="G12" s="4">
        <f t="shared" si="1"/>
        <v>6.167627806381016E-8</v>
      </c>
      <c r="H12" s="5">
        <f t="shared" si="4"/>
        <v>2.5733725699973053E-4</v>
      </c>
      <c r="I12" s="4">
        <f t="shared" si="5"/>
        <v>8.5391849599215641E-3</v>
      </c>
      <c r="J12" s="4">
        <f t="shared" si="6"/>
        <v>5.1396897071676051E-8</v>
      </c>
      <c r="K12" s="4">
        <f t="shared" si="7"/>
        <v>8.5392359179310429E-3</v>
      </c>
      <c r="L12" s="4">
        <f t="shared" si="8"/>
        <v>-4.7747729703742738</v>
      </c>
      <c r="M12" s="4">
        <f t="shared" si="9"/>
        <v>-4.7588048517225952</v>
      </c>
      <c r="N12" s="4">
        <f t="shared" si="2"/>
        <v>-16.783688008864409</v>
      </c>
      <c r="O12" s="4">
        <f t="shared" si="2"/>
        <v>-4.7587988585291194</v>
      </c>
    </row>
    <row r="13" spans="2:15" x14ac:dyDescent="0.2">
      <c r="B13" s="4">
        <v>6</v>
      </c>
      <c r="C13" s="4">
        <v>2.0000000000000001E-4</v>
      </c>
      <c r="D13" s="4">
        <f>SUM(C$8:C13)</f>
        <v>8.6400000000000001E-3</v>
      </c>
      <c r="E13" s="4">
        <f t="shared" si="3"/>
        <v>8.6027824636345507E-3</v>
      </c>
      <c r="F13" s="4">
        <f t="shared" si="0"/>
        <v>2.2034059001290054E-4</v>
      </c>
      <c r="G13" s="4">
        <f t="shared" si="1"/>
        <v>1.5347031623174008E-7</v>
      </c>
      <c r="H13" s="5">
        <f t="shared" si="4"/>
        <v>2.2049406032913227E-4</v>
      </c>
      <c r="I13" s="4">
        <f t="shared" si="5"/>
        <v>8.7748974760383236E-3</v>
      </c>
      <c r="J13" s="4">
        <f t="shared" si="6"/>
        <v>1.5347030446477561E-7</v>
      </c>
      <c r="K13" s="4">
        <f t="shared" si="7"/>
        <v>8.7750495996565814E-3</v>
      </c>
      <c r="L13" s="4">
        <f t="shared" si="8"/>
        <v>-4.7513526961661707</v>
      </c>
      <c r="M13" s="4">
        <f t="shared" si="9"/>
        <v>-4.7314566182035049</v>
      </c>
      <c r="N13" s="4">
        <f t="shared" si="2"/>
        <v>-15.68975866815461</v>
      </c>
      <c r="O13" s="4">
        <f t="shared" si="2"/>
        <v>-4.7314392055039152</v>
      </c>
    </row>
    <row r="14" spans="2:15" x14ac:dyDescent="0.2">
      <c r="B14" s="4">
        <v>7</v>
      </c>
      <c r="C14" s="4">
        <v>1.9000000000000001E-4</v>
      </c>
      <c r="D14" s="4">
        <f>SUM(C$8:C14)</f>
        <v>8.8299999999999993E-3</v>
      </c>
      <c r="E14" s="4">
        <f t="shared" si="3"/>
        <v>8.7911300413799909E-3</v>
      </c>
      <c r="F14" s="4">
        <f t="shared" si="0"/>
        <v>1.9328125498024E-4</v>
      </c>
      <c r="G14" s="4">
        <f t="shared" si="1"/>
        <v>3.3170982573390661E-7</v>
      </c>
      <c r="H14" s="5">
        <f t="shared" si="4"/>
        <v>1.936129648059739E-4</v>
      </c>
      <c r="I14" s="4">
        <f t="shared" si="5"/>
        <v>8.979235604171576E-3</v>
      </c>
      <c r="J14" s="4">
        <f t="shared" si="6"/>
        <v>3.8699472182379679E-7</v>
      </c>
      <c r="K14" s="4">
        <f t="shared" si="7"/>
        <v>8.979619123976601E-3</v>
      </c>
      <c r="L14" s="4">
        <f t="shared" si="8"/>
        <v>-4.7296002643662627</v>
      </c>
      <c r="M14" s="4">
        <f t="shared" si="9"/>
        <v>-4.7083340162294149</v>
      </c>
      <c r="N14" s="4">
        <f t="shared" si="2"/>
        <v>-14.764854589210445</v>
      </c>
      <c r="O14" s="4">
        <f t="shared" si="2"/>
        <v>-4.7082911120804898</v>
      </c>
    </row>
    <row r="15" spans="2:15" x14ac:dyDescent="0.2">
      <c r="B15" s="4">
        <v>8</v>
      </c>
      <c r="C15" s="4">
        <v>1.8000000000000001E-4</v>
      </c>
      <c r="D15" s="4">
        <f>SUM(C$8:C15)</f>
        <v>9.0099999999999989E-3</v>
      </c>
      <c r="E15" s="4">
        <f t="shared" si="3"/>
        <v>8.9695315813521637E-3</v>
      </c>
      <c r="F15" s="4">
        <f t="shared" si="0"/>
        <v>1.7254269689277502E-4</v>
      </c>
      <c r="G15" s="4">
        <f t="shared" si="1"/>
        <v>6.4672264947037824E-7</v>
      </c>
      <c r="H15" s="5">
        <f t="shared" si="4"/>
        <v>1.731894195422454E-4</v>
      </c>
      <c r="I15" s="4">
        <f t="shared" si="5"/>
        <v>9.160065794563188E-3</v>
      </c>
      <c r="J15" s="4">
        <f t="shared" si="6"/>
        <v>8.6229649420843657E-7</v>
      </c>
      <c r="K15" s="4">
        <f t="shared" si="7"/>
        <v>9.1609201923646966E-3</v>
      </c>
      <c r="L15" s="4">
        <f t="shared" si="8"/>
        <v>-4.7094202073618963</v>
      </c>
      <c r="M15" s="4">
        <f t="shared" si="9"/>
        <v>-4.6883043073357333</v>
      </c>
      <c r="N15" s="4">
        <f t="shared" si="2"/>
        <v>-13.963666233476619</v>
      </c>
      <c r="O15" s="4">
        <f t="shared" si="2"/>
        <v>-4.6882106069991663</v>
      </c>
    </row>
    <row r="16" spans="2:15" x14ac:dyDescent="0.2">
      <c r="B16" s="4">
        <v>9</v>
      </c>
      <c r="C16" s="4">
        <v>1.6000000000000001E-4</v>
      </c>
      <c r="D16" s="4">
        <f>SUM(C$8:C16)</f>
        <v>9.1699999999999993E-3</v>
      </c>
      <c r="E16" s="4">
        <f t="shared" si="3"/>
        <v>9.1280837717857555E-3</v>
      </c>
      <c r="F16" s="4">
        <f t="shared" si="0"/>
        <v>1.5610504464556215E-4</v>
      </c>
      <c r="G16" s="4">
        <f t="shared" si="1"/>
        <v>1.1654152138847769E-6</v>
      </c>
      <c r="H16" s="5">
        <f t="shared" si="4"/>
        <v>1.5727045985944693E-4</v>
      </c>
      <c r="I16" s="4">
        <f t="shared" si="5"/>
        <v>9.322575492975882E-3</v>
      </c>
      <c r="J16" s="4">
        <f t="shared" si="6"/>
        <v>1.7481212928327494E-6</v>
      </c>
      <c r="K16" s="4">
        <f t="shared" si="7"/>
        <v>9.3243073172759594E-3</v>
      </c>
      <c r="L16" s="4">
        <f t="shared" si="8"/>
        <v>-4.6918179927137595</v>
      </c>
      <c r="M16" s="4">
        <f t="shared" si="9"/>
        <v>-4.6706368519872754</v>
      </c>
      <c r="N16" s="4">
        <f t="shared" si="2"/>
        <v>-13.256968019584567</v>
      </c>
      <c r="O16" s="4">
        <f t="shared" si="2"/>
        <v>-4.6704502298198571</v>
      </c>
    </row>
    <row r="17" spans="2:15" x14ac:dyDescent="0.2">
      <c r="B17" s="4">
        <v>10</v>
      </c>
      <c r="C17" s="4">
        <v>1.3999999999999999E-4</v>
      </c>
      <c r="D17" s="4">
        <f>SUM(C$8:C17)</f>
        <v>9.3099999999999988E-3</v>
      </c>
      <c r="E17" s="4">
        <f t="shared" si="3"/>
        <v>9.2667961299660595E-3</v>
      </c>
      <c r="F17" s="4">
        <f t="shared" si="0"/>
        <v>1.4273256513864418E-4</v>
      </c>
      <c r="G17" s="4">
        <f t="shared" si="1"/>
        <v>1.9736408980419251E-6</v>
      </c>
      <c r="H17" s="5">
        <f t="shared" si="4"/>
        <v>1.4470620603668609E-4</v>
      </c>
      <c r="I17" s="4">
        <f t="shared" si="5"/>
        <v>9.4703751867892816E-3</v>
      </c>
      <c r="J17" s="4">
        <f t="shared" si="6"/>
        <v>3.2893960866253735E-6</v>
      </c>
      <c r="K17" s="4">
        <f t="shared" si="7"/>
        <v>9.4736334310607795E-3</v>
      </c>
      <c r="L17" s="4">
        <f t="shared" si="8"/>
        <v>-4.6766661876931579</v>
      </c>
      <c r="M17" s="4">
        <f t="shared" si="9"/>
        <v>-4.654832774638602</v>
      </c>
      <c r="N17" s="4">
        <f t="shared" si="2"/>
        <v>-12.624804925632189</v>
      </c>
      <c r="O17" s="4">
        <f t="shared" si="2"/>
        <v>-4.6544871457623049</v>
      </c>
    </row>
    <row r="18" spans="2:15" x14ac:dyDescent="0.2">
      <c r="B18" s="4">
        <v>11</v>
      </c>
      <c r="C18" s="4">
        <v>1.2999999999999999E-4</v>
      </c>
      <c r="D18" s="4">
        <f>SUM(C$8:C18)</f>
        <v>9.4399999999999987E-3</v>
      </c>
      <c r="E18" s="4">
        <f t="shared" si="3"/>
        <v>9.3955830751363267E-3</v>
      </c>
      <c r="F18" s="4">
        <f t="shared" si="0"/>
        <v>1.3162527406432244E-4</v>
      </c>
      <c r="G18" s="4">
        <f t="shared" si="1"/>
        <v>3.1785684027055029E-6</v>
      </c>
      <c r="H18" s="5">
        <f t="shared" si="4"/>
        <v>1.3480384246702793E-4</v>
      </c>
      <c r="I18" s="4">
        <f t="shared" si="5"/>
        <v>9.6060840543136239E-3</v>
      </c>
      <c r="J18" s="4">
        <f t="shared" si="6"/>
        <v>5.8273584258028421E-6</v>
      </c>
      <c r="K18" s="4">
        <f t="shared" si="7"/>
        <v>9.6118554346446006E-3</v>
      </c>
      <c r="L18" s="4">
        <f t="shared" si="8"/>
        <v>-4.6627992988247273</v>
      </c>
      <c r="M18" s="4">
        <f t="shared" si="9"/>
        <v>-4.6405362476679564</v>
      </c>
      <c r="N18" s="4">
        <f t="shared" si="2"/>
        <v>-12.052943846801845</v>
      </c>
      <c r="O18" s="4">
        <f t="shared" si="2"/>
        <v>-4.639932714392172</v>
      </c>
    </row>
    <row r="19" spans="2:15" x14ac:dyDescent="0.2">
      <c r="B19" s="4">
        <v>12</v>
      </c>
      <c r="C19" s="4">
        <v>1.2999999999999999E-4</v>
      </c>
      <c r="D19" s="4">
        <f>SUM(C$8:C19)</f>
        <v>9.5699999999999986E-3</v>
      </c>
      <c r="E19" s="4">
        <f t="shared" si="3"/>
        <v>9.5243532790919572E-3</v>
      </c>
      <c r="F19" s="4">
        <f t="shared" si="0"/>
        <v>1.2224159606786595E-4</v>
      </c>
      <c r="G19" s="4">
        <f t="shared" si="1"/>
        <v>4.9110501194156826E-6</v>
      </c>
      <c r="H19" s="5">
        <f t="shared" si="4"/>
        <v>1.2715264618728164E-4</v>
      </c>
      <c r="I19" s="4">
        <f t="shared" si="5"/>
        <v>9.7316655548377318E-3</v>
      </c>
      <c r="J19" s="4">
        <f t="shared" si="6"/>
        <v>9.8220520021730096E-6</v>
      </c>
      <c r="K19" s="4">
        <f t="shared" si="7"/>
        <v>9.7413920219147077E-3</v>
      </c>
      <c r="L19" s="4">
        <f t="shared" si="8"/>
        <v>-4.6491220735172734</v>
      </c>
      <c r="M19" s="4">
        <f t="shared" si="9"/>
        <v>-4.6274845411195074</v>
      </c>
      <c r="N19" s="4">
        <f t="shared" si="2"/>
        <v>-11.530875584856473</v>
      </c>
      <c r="O19" s="4">
        <f t="shared" si="2"/>
        <v>-4.6264806713929891</v>
      </c>
    </row>
    <row r="20" spans="2:15" x14ac:dyDescent="0.2">
      <c r="B20" s="4">
        <v>13</v>
      </c>
      <c r="C20" s="4">
        <v>1.7000000000000001E-4</v>
      </c>
      <c r="D20" s="4">
        <f>SUM(C$8:C20)</f>
        <v>9.7399999999999987E-3</v>
      </c>
      <c r="E20" s="4">
        <f t="shared" si="3"/>
        <v>9.6927198274724402E-3</v>
      </c>
      <c r="F20" s="4">
        <f t="shared" si="0"/>
        <v>1.1420134567523022E-4</v>
      </c>
      <c r="G20" s="4">
        <f t="shared" si="1"/>
        <v>7.327990499566806E-6</v>
      </c>
      <c r="H20" s="5">
        <f t="shared" si="4"/>
        <v>1.2152933617479703E-4</v>
      </c>
      <c r="I20" s="4">
        <f t="shared" si="5"/>
        <v>9.8486313932006908E-3</v>
      </c>
      <c r="J20" s="4">
        <f t="shared" si="6"/>
        <v>1.5877186705148816E-5</v>
      </c>
      <c r="K20" s="4">
        <f t="shared" si="7"/>
        <v>9.8643522113465165E-3</v>
      </c>
      <c r="L20" s="4">
        <f t="shared" si="8"/>
        <v>-4.63151416132769</v>
      </c>
      <c r="M20" s="4">
        <f t="shared" si="9"/>
        <v>-4.6154781349684866</v>
      </c>
      <c r="N20" s="4">
        <f t="shared" si="2"/>
        <v>-11.050619338819423</v>
      </c>
      <c r="O20" s="4">
        <f t="shared" si="2"/>
        <v>-4.6138752381245736</v>
      </c>
    </row>
    <row r="21" spans="2:15" x14ac:dyDescent="0.2">
      <c r="B21" s="4">
        <v>14</v>
      </c>
      <c r="C21" s="4">
        <v>2.5999999999999998E-4</v>
      </c>
      <c r="D21" s="4">
        <f>SUM(C$8:C21)</f>
        <v>9.9999999999999985E-3</v>
      </c>
      <c r="E21" s="4">
        <f t="shared" si="3"/>
        <v>9.9501662508318933E-3</v>
      </c>
      <c r="F21" s="4">
        <f t="shared" si="0"/>
        <v>1.0722949002451748E-4</v>
      </c>
      <c r="G21" s="4">
        <f t="shared" si="1"/>
        <v>1.0614714423485012E-5</v>
      </c>
      <c r="H21" s="5">
        <f t="shared" si="4"/>
        <v>1.1784420444800249E-4</v>
      </c>
      <c r="I21" s="4">
        <f t="shared" si="5"/>
        <v>9.9581714996757054E-3</v>
      </c>
      <c r="J21" s="4">
        <f t="shared" si="6"/>
        <v>2.4767360272015537E-5</v>
      </c>
      <c r="K21" s="4">
        <f t="shared" si="7"/>
        <v>9.9826922223265058E-3</v>
      </c>
      <c r="L21" s="4">
        <f t="shared" si="8"/>
        <v>-4.6051701859880971</v>
      </c>
      <c r="M21" s="4">
        <f t="shared" si="9"/>
        <v>-4.6043619391454218</v>
      </c>
      <c r="N21" s="4">
        <f t="shared" si="2"/>
        <v>-10.605971505893335</v>
      </c>
      <c r="O21" s="4">
        <f t="shared" si="2"/>
        <v>-4.601890230666414</v>
      </c>
    </row>
    <row r="22" spans="2:15" x14ac:dyDescent="0.2">
      <c r="B22" s="4">
        <v>15</v>
      </c>
      <c r="C22" s="4">
        <v>3.8000000000000002E-4</v>
      </c>
      <c r="D22" s="4">
        <f>SUM(C$8:C22)</f>
        <v>1.0379999999999999E-2</v>
      </c>
      <c r="E22" s="4">
        <f t="shared" si="3"/>
        <v>1.0326313715112057E-2</v>
      </c>
      <c r="F22" s="4">
        <f t="shared" si="0"/>
        <v>1.0112196509975328E-4</v>
      </c>
      <c r="G22" s="4">
        <f t="shared" si="1"/>
        <v>1.498733556950587E-5</v>
      </c>
      <c r="H22" s="5">
        <f t="shared" si="4"/>
        <v>1.1610930066925915E-4</v>
      </c>
      <c r="I22" s="4">
        <f t="shared" si="5"/>
        <v>1.0061240155711526E-2</v>
      </c>
      <c r="J22" s="4">
        <f t="shared" si="6"/>
        <v>3.7467636994303888E-5</v>
      </c>
      <c r="K22" s="4">
        <f t="shared" si="7"/>
        <v>1.0098330821811996E-2</v>
      </c>
      <c r="L22" s="4">
        <f t="shared" si="8"/>
        <v>-4.5678744012443993</v>
      </c>
      <c r="M22" s="4">
        <f t="shared" si="9"/>
        <v>-4.5940130084223787</v>
      </c>
      <c r="N22" s="4">
        <f t="shared" si="2"/>
        <v>-10.192014276972703</v>
      </c>
      <c r="O22" s="4">
        <f t="shared" si="2"/>
        <v>-4.5903145938523995</v>
      </c>
    </row>
    <row r="23" spans="2:15" x14ac:dyDescent="0.2">
      <c r="B23" s="4">
        <v>16</v>
      </c>
      <c r="C23" s="4">
        <v>5.1000000000000004E-4</v>
      </c>
      <c r="D23" s="4">
        <f>SUM(C$8:C23)</f>
        <v>1.0889999999999999E-2</v>
      </c>
      <c r="E23" s="4">
        <f t="shared" si="3"/>
        <v>1.0830918609931905E-2</v>
      </c>
      <c r="F23" s="4">
        <f t="shared" si="0"/>
        <v>9.5724054550239062E-5</v>
      </c>
      <c r="G23" s="4">
        <f t="shared" si="1"/>
        <v>2.0695124783052104E-5</v>
      </c>
      <c r="H23" s="5">
        <f t="shared" si="4"/>
        <v>1.1641917933329116E-4</v>
      </c>
      <c r="I23" s="4">
        <f t="shared" si="5"/>
        <v>1.0158614957764933E-2</v>
      </c>
      <c r="J23" s="4">
        <f t="shared" si="6"/>
        <v>5.5185476647068299E-5</v>
      </c>
      <c r="K23" s="4">
        <f t="shared" si="7"/>
        <v>1.0213239826403431E-2</v>
      </c>
      <c r="L23" s="4">
        <f t="shared" si="8"/>
        <v>-4.5199103420372682</v>
      </c>
      <c r="M23" s="4">
        <f t="shared" si="9"/>
        <v>-4.5843322302517429</v>
      </c>
      <c r="N23" s="4">
        <f t="shared" si="2"/>
        <v>-9.8047831501461786</v>
      </c>
      <c r="O23" s="4">
        <f t="shared" si="2"/>
        <v>-4.5789418928551466</v>
      </c>
    </row>
    <row r="24" spans="2:15" x14ac:dyDescent="0.2">
      <c r="B24" s="4">
        <v>17</v>
      </c>
      <c r="C24" s="4">
        <v>6.3000000000000003E-4</v>
      </c>
      <c r="D24" s="4">
        <f>SUM(C$8:C24)</f>
        <v>1.1519999999999999E-2</v>
      </c>
      <c r="E24" s="4">
        <f t="shared" si="3"/>
        <v>1.1453898871820134E-2</v>
      </c>
      <c r="F24" s="4">
        <f t="shared" si="0"/>
        <v>9.0916244450449271E-5</v>
      </c>
      <c r="G24" s="4">
        <f t="shared" si="1"/>
        <v>2.8022878445711134E-5</v>
      </c>
      <c r="H24" s="5">
        <f t="shared" si="4"/>
        <v>1.1893912289616041E-4</v>
      </c>
      <c r="I24" s="4">
        <f t="shared" si="5"/>
        <v>1.0250938323947079E-2</v>
      </c>
      <c r="J24" s="4">
        <f t="shared" si="6"/>
        <v>7.9395003646065554E-5</v>
      </c>
      <c r="K24" s="4">
        <f t="shared" si="7"/>
        <v>1.0329519454307601E-2</v>
      </c>
      <c r="L24" s="4">
        <f t="shared" si="8"/>
        <v>-4.4636706237143882</v>
      </c>
      <c r="M24" s="4">
        <f t="shared" si="9"/>
        <v>-4.5752385369792821</v>
      </c>
      <c r="N24" s="4">
        <f t="shared" si="9"/>
        <v>-9.4410354192479726</v>
      </c>
      <c r="O24" s="4">
        <f t="shared" si="9"/>
        <v>-4.5675623889124113</v>
      </c>
    </row>
    <row r="25" spans="2:15" x14ac:dyDescent="0.2">
      <c r="B25" s="4">
        <v>18</v>
      </c>
      <c r="C25" s="4">
        <v>7.2999999999999996E-4</v>
      </c>
      <c r="D25" s="4">
        <f>SUM(C$8:C25)</f>
        <v>1.2249999999999999E-2</v>
      </c>
      <c r="E25" s="4">
        <f t="shared" si="3"/>
        <v>1.2175274191616903E-2</v>
      </c>
      <c r="F25" s="4">
        <f t="shared" si="0"/>
        <v>8.6604695987251988E-5</v>
      </c>
      <c r="G25" s="4">
        <f t="shared" si="1"/>
        <v>3.7293286844312859E-5</v>
      </c>
      <c r="H25" s="5">
        <f t="shared" si="4"/>
        <v>1.2389798283156484E-4</v>
      </c>
      <c r="I25" s="4">
        <f t="shared" si="5"/>
        <v>1.0338747420643557E-2</v>
      </c>
      <c r="J25" s="4">
        <f t="shared" si="6"/>
        <v>1.1187360221476261E-4</v>
      </c>
      <c r="K25" s="4">
        <f t="shared" si="7"/>
        <v>1.0449464389941987E-2</v>
      </c>
      <c r="L25" s="4">
        <f t="shared" si="8"/>
        <v>-4.4022293419913971</v>
      </c>
      <c r="M25" s="4">
        <f t="shared" si="9"/>
        <v>-4.5666647749032849</v>
      </c>
      <c r="N25" s="4">
        <f t="shared" si="9"/>
        <v>-9.0980849362083074</v>
      </c>
      <c r="O25" s="4">
        <f t="shared" si="9"/>
        <v>-4.5559569323809326</v>
      </c>
    </row>
    <row r="26" spans="2:15" x14ac:dyDescent="0.2">
      <c r="B26" s="4">
        <v>19</v>
      </c>
      <c r="C26" s="4">
        <v>7.9000000000000001E-4</v>
      </c>
      <c r="D26" s="4">
        <f>SUM(C$8:C26)</f>
        <v>1.304E-2</v>
      </c>
      <c r="E26" s="4">
        <f t="shared" si="3"/>
        <v>1.2955347555456465E-2</v>
      </c>
      <c r="F26" s="4">
        <f t="shared" si="0"/>
        <v>8.2714664023951243E-5</v>
      </c>
      <c r="G26" s="4">
        <f t="shared" si="1"/>
        <v>4.8869302540007148E-5</v>
      </c>
      <c r="H26" s="5">
        <f t="shared" si="4"/>
        <v>1.3158396656395838E-4</v>
      </c>
      <c r="I26" s="4">
        <f t="shared" si="5"/>
        <v>1.042249619493163E-2</v>
      </c>
      <c r="J26" s="4">
        <f t="shared" si="6"/>
        <v>1.5474081778110715E-4</v>
      </c>
      <c r="K26" s="4">
        <f t="shared" si="7"/>
        <v>1.0575624227128211E-2</v>
      </c>
      <c r="L26" s="4">
        <f t="shared" si="8"/>
        <v>-4.3397337224836292</v>
      </c>
      <c r="M26" s="4">
        <f t="shared" si="9"/>
        <v>-4.5585546917127457</v>
      </c>
      <c r="N26" s="4">
        <f t="shared" si="9"/>
        <v>-8.7736816085870029</v>
      </c>
      <c r="O26" s="4">
        <f t="shared" si="9"/>
        <v>-4.5438922653595615</v>
      </c>
    </row>
    <row r="27" spans="2:15" x14ac:dyDescent="0.2">
      <c r="B27" s="4">
        <v>20</v>
      </c>
      <c r="C27" s="4">
        <v>8.4000000000000003E-4</v>
      </c>
      <c r="D27" s="4">
        <f>SUM(C$8:C27)</f>
        <v>1.388E-2</v>
      </c>
      <c r="E27" s="4">
        <f t="shared" si="3"/>
        <v>1.3784116931640278E-2</v>
      </c>
      <c r="F27" s="4">
        <f t="shared" si="0"/>
        <v>7.9185848473887187E-5</v>
      </c>
      <c r="G27" s="4">
        <f t="shared" si="1"/>
        <v>6.3156508737341604E-5</v>
      </c>
      <c r="H27" s="5">
        <f t="shared" si="4"/>
        <v>1.423423572112288E-4</v>
      </c>
      <c r="I27" s="4">
        <f t="shared" si="5"/>
        <v>1.0502571895494084E-2</v>
      </c>
      <c r="J27" s="4">
        <f t="shared" si="6"/>
        <v>2.10499537653841E-4</v>
      </c>
      <c r="K27" s="4">
        <f t="shared" si="7"/>
        <v>1.0710860646619746E-2</v>
      </c>
      <c r="L27" s="4">
        <f t="shared" si="8"/>
        <v>-4.277306323903475</v>
      </c>
      <c r="M27" s="4">
        <f t="shared" si="9"/>
        <v>-4.5508606975546124</v>
      </c>
      <c r="N27" s="4">
        <f t="shared" si="9"/>
        <v>-8.4659218422618032</v>
      </c>
      <c r="O27" s="4">
        <f t="shared" si="9"/>
        <v>-4.5311175529844396</v>
      </c>
    </row>
    <row r="28" spans="2:15" x14ac:dyDescent="0.2">
      <c r="B28" s="4">
        <v>21</v>
      </c>
      <c r="C28" s="4">
        <v>8.8000000000000003E-4</v>
      </c>
      <c r="D28" s="4">
        <f>SUM(C$8:C28)</f>
        <v>1.4760000000000001E-2</v>
      </c>
      <c r="E28" s="4">
        <f t="shared" si="3"/>
        <v>1.4651605157938952E-2</v>
      </c>
      <c r="F28" s="4">
        <f t="shared" si="0"/>
        <v>7.5969045588096399E-5</v>
      </c>
      <c r="G28" s="4">
        <f t="shared" si="1"/>
        <v>8.0605487653339264E-5</v>
      </c>
      <c r="H28" s="5">
        <f t="shared" si="4"/>
        <v>1.5657453324143566E-4</v>
      </c>
      <c r="I28" s="4">
        <f t="shared" si="5"/>
        <v>1.0579307663773352E-2</v>
      </c>
      <c r="J28" s="4">
        <f t="shared" si="6"/>
        <v>2.8207941490532296E-4</v>
      </c>
      <c r="K28" s="4">
        <f t="shared" si="7"/>
        <v>1.0858402873762829E-2</v>
      </c>
      <c r="L28" s="4">
        <f t="shared" si="8"/>
        <v>-4.2158344598098072</v>
      </c>
      <c r="M28" s="4">
        <f t="shared" si="9"/>
        <v>-4.5435421729291994</v>
      </c>
      <c r="N28" s="4">
        <f t="shared" si="9"/>
        <v>-8.1731808572451641</v>
      </c>
      <c r="O28" s="4">
        <f t="shared" si="9"/>
        <v>-4.5173621141081135</v>
      </c>
    </row>
    <row r="29" spans="2:15" x14ac:dyDescent="0.2">
      <c r="B29" s="4">
        <v>22</v>
      </c>
      <c r="C29" s="4">
        <v>9.2000000000000003E-4</v>
      </c>
      <c r="D29" s="4">
        <f>SUM(C$8:C29)</f>
        <v>1.5679999999999999E-2</v>
      </c>
      <c r="E29" s="4">
        <f t="shared" si="3"/>
        <v>1.5557708809603277E-2</v>
      </c>
      <c r="F29" s="4">
        <f t="shared" si="0"/>
        <v>7.3023692927167653E-5</v>
      </c>
      <c r="G29" s="4">
        <f t="shared" si="1"/>
        <v>1.0171418888657609E-4</v>
      </c>
      <c r="H29" s="5">
        <f t="shared" si="4"/>
        <v>1.7473788181374375E-4</v>
      </c>
      <c r="I29" s="4">
        <f t="shared" si="5"/>
        <v>1.0652992270332895E-2</v>
      </c>
      <c r="J29" s="4">
        <f t="shared" si="6"/>
        <v>3.7288248795563916E-4</v>
      </c>
      <c r="K29" s="4">
        <f t="shared" si="7"/>
        <v>1.1021902444026677E-2</v>
      </c>
      <c r="L29" s="4">
        <f t="shared" si="8"/>
        <v>-4.1553692640598783</v>
      </c>
      <c r="M29" s="4">
        <f t="shared" si="9"/>
        <v>-4.536564170583965</v>
      </c>
      <c r="N29" s="4">
        <f t="shared" si="9"/>
        <v>-7.8940607634357089</v>
      </c>
      <c r="O29" s="4">
        <f t="shared" si="9"/>
        <v>-4.5023344258737499</v>
      </c>
    </row>
    <row r="30" spans="2:15" x14ac:dyDescent="0.2">
      <c r="B30" s="4">
        <v>23</v>
      </c>
      <c r="C30" s="4">
        <v>9.6000000000000002E-4</v>
      </c>
      <c r="D30" s="4">
        <f>SUM(C$8:C30)</f>
        <v>1.6639999999999999E-2</v>
      </c>
      <c r="E30" s="4">
        <f t="shared" si="3"/>
        <v>1.6502319923265452E-2</v>
      </c>
      <c r="F30" s="4">
        <f t="shared" si="0"/>
        <v>7.0316040924856137E-5</v>
      </c>
      <c r="G30" s="4">
        <f t="shared" si="1"/>
        <v>1.2703029778625869E-4</v>
      </c>
      <c r="H30" s="5">
        <f t="shared" si="4"/>
        <v>1.9734633871111481E-4</v>
      </c>
      <c r="I30" s="4">
        <f t="shared" si="5"/>
        <v>1.0723877742399246E-2</v>
      </c>
      <c r="J30" s="4">
        <f t="shared" si="6"/>
        <v>4.8683093419366053E-4</v>
      </c>
      <c r="K30" s="4">
        <f t="shared" si="7"/>
        <v>1.1205487961173377E-2</v>
      </c>
      <c r="L30" s="4">
        <f t="shared" si="8"/>
        <v>-4.0959458435890728</v>
      </c>
      <c r="M30" s="4">
        <f t="shared" si="9"/>
        <v>-4.5298964061983362</v>
      </c>
      <c r="N30" s="4">
        <f t="shared" si="9"/>
        <v>-7.6273501880106638</v>
      </c>
      <c r="O30" s="4">
        <f t="shared" si="9"/>
        <v>-4.4857225439660748</v>
      </c>
    </row>
    <row r="31" spans="2:15" x14ac:dyDescent="0.2">
      <c r="B31" s="4">
        <v>24</v>
      </c>
      <c r="C31" s="4">
        <v>9.7000000000000005E-4</v>
      </c>
      <c r="D31" s="4">
        <f>SUM(C$8:C31)</f>
        <v>1.7609999999999997E-2</v>
      </c>
      <c r="E31" s="4">
        <f t="shared" si="3"/>
        <v>1.7455850136021911E-2</v>
      </c>
      <c r="F31" s="4">
        <f t="shared" si="0"/>
        <v>6.7817771606876461E-5</v>
      </c>
      <c r="G31" s="4">
        <f t="shared" si="1"/>
        <v>1.5715360382130184E-4</v>
      </c>
      <c r="H31" s="5">
        <f t="shared" si="4"/>
        <v>2.2497137542817832E-4</v>
      </c>
      <c r="I31" s="4">
        <f t="shared" si="5"/>
        <v>1.0792185410037236E-2</v>
      </c>
      <c r="J31" s="4">
        <f t="shared" si="6"/>
        <v>6.2841687863723905E-4</v>
      </c>
      <c r="K31" s="4">
        <f t="shared" si="7"/>
        <v>1.141382029720539E-2</v>
      </c>
      <c r="L31" s="4">
        <f t="shared" si="8"/>
        <v>-4.0392883564740245</v>
      </c>
      <c r="M31" s="4">
        <f t="shared" si="9"/>
        <v>-4.523512464035516</v>
      </c>
      <c r="N31" s="4">
        <f t="shared" si="9"/>
        <v>-7.3719925014979184</v>
      </c>
      <c r="O31" s="4">
        <f t="shared" si="9"/>
        <v>-4.4671961128655964</v>
      </c>
    </row>
    <row r="32" spans="2:15" x14ac:dyDescent="0.2">
      <c r="B32" s="4">
        <v>25</v>
      </c>
      <c r="C32" s="4">
        <v>9.6000000000000002E-4</v>
      </c>
      <c r="D32" s="4">
        <f>SUM(C$8:C32)</f>
        <v>1.8569999999999996E-2</v>
      </c>
      <c r="E32" s="4">
        <f t="shared" si="3"/>
        <v>1.839863990839441E-2</v>
      </c>
      <c r="F32" s="4">
        <f t="shared" si="0"/>
        <v>6.5504941552998195E-5</v>
      </c>
      <c r="G32" s="4">
        <f t="shared" si="1"/>
        <v>1.927383689494068E-4</v>
      </c>
      <c r="H32" s="5">
        <f t="shared" si="4"/>
        <v>2.58243310502405E-4</v>
      </c>
      <c r="I32" s="4">
        <f t="shared" si="5"/>
        <v>1.0858110750247785E-2</v>
      </c>
      <c r="J32" s="4">
        <f t="shared" si="6"/>
        <v>8.0275415763109148E-4</v>
      </c>
      <c r="K32" s="4">
        <f t="shared" si="7"/>
        <v>1.1652148514330052E-2</v>
      </c>
      <c r="L32" s="4">
        <f t="shared" si="8"/>
        <v>-3.9862079036175211</v>
      </c>
      <c r="M32" s="4">
        <f t="shared" si="9"/>
        <v>-4.5173891648574811</v>
      </c>
      <c r="N32" s="4">
        <f t="shared" si="9"/>
        <v>-7.1270605343763389</v>
      </c>
      <c r="O32" s="4">
        <f t="shared" si="9"/>
        <v>-4.4464101345587741</v>
      </c>
    </row>
    <row r="33" spans="2:19" x14ac:dyDescent="0.2">
      <c r="B33" s="4">
        <v>26</v>
      </c>
      <c r="C33" s="4">
        <v>9.5E-4</v>
      </c>
      <c r="D33" s="4">
        <f>SUM(C$8:C33)</f>
        <v>1.9519999999999996E-2</v>
      </c>
      <c r="E33" s="4">
        <f t="shared" si="3"/>
        <v>1.9330718393101076E-2</v>
      </c>
      <c r="F33" s="4">
        <f t="shared" si="0"/>
        <v>6.3357163415151416E-5</v>
      </c>
      <c r="G33" s="4">
        <f t="shared" si="1"/>
        <v>2.3449569598613779E-4</v>
      </c>
      <c r="H33" s="5">
        <f t="shared" si="4"/>
        <v>2.9785285940128921E-4</v>
      </c>
      <c r="I33" s="4">
        <f t="shared" si="5"/>
        <v>1.0921827305937049E-2</v>
      </c>
      <c r="J33" s="4">
        <f t="shared" si="6"/>
        <v>1.0156319123720836E-3</v>
      </c>
      <c r="K33" s="4">
        <f t="shared" si="7"/>
        <v>1.192636666195579E-2</v>
      </c>
      <c r="L33" s="4">
        <f t="shared" si="8"/>
        <v>-3.9363156979971921</v>
      </c>
      <c r="M33" s="4">
        <f t="shared" si="9"/>
        <v>-4.5115060578844881</v>
      </c>
      <c r="N33" s="4">
        <f t="shared" si="9"/>
        <v>-6.8917362554566646</v>
      </c>
      <c r="O33" s="4">
        <f t="shared" si="9"/>
        <v>-4.4230106138768779</v>
      </c>
    </row>
    <row r="34" spans="2:19" x14ac:dyDescent="0.2">
      <c r="B34" s="4">
        <v>27</v>
      </c>
      <c r="C34" s="4">
        <v>9.5E-4</v>
      </c>
      <c r="D34" s="4">
        <f>SUM(C$8:C34)</f>
        <v>2.0469999999999995E-2</v>
      </c>
      <c r="E34" s="4">
        <f t="shared" si="3"/>
        <v>2.0261911823714618E-2</v>
      </c>
      <c r="F34" s="4">
        <f t="shared" si="0"/>
        <v>6.135696529093288E-5</v>
      </c>
      <c r="G34" s="4">
        <f t="shared" si="1"/>
        <v>2.8319589697400085E-4</v>
      </c>
      <c r="H34" s="5">
        <f t="shared" si="4"/>
        <v>3.4455286226493375E-4</v>
      </c>
      <c r="I34" s="4">
        <f t="shared" si="5"/>
        <v>1.0983489884814346E-2</v>
      </c>
      <c r="J34" s="4">
        <f t="shared" si="6"/>
        <v>1.2735698570658371E-3</v>
      </c>
      <c r="K34" s="4">
        <f t="shared" si="7"/>
        <v>1.2243071500237512E-2</v>
      </c>
      <c r="L34" s="4">
        <f t="shared" si="8"/>
        <v>-3.8887948793089384</v>
      </c>
      <c r="M34" s="4">
        <f t="shared" si="9"/>
        <v>-4.5058450086870616</v>
      </c>
      <c r="N34" s="4">
        <f t="shared" si="9"/>
        <v>-6.6652942875595613</v>
      </c>
      <c r="O34" s="4">
        <f t="shared" si="9"/>
        <v>-4.3966420990294042</v>
      </c>
    </row>
    <row r="35" spans="2:19" x14ac:dyDescent="0.2">
      <c r="B35" s="4">
        <v>28</v>
      </c>
      <c r="C35" s="4">
        <v>9.6000000000000002E-4</v>
      </c>
      <c r="D35" s="4">
        <f>SUM(C$8:C35)</f>
        <v>2.1429999999999994E-2</v>
      </c>
      <c r="E35" s="4">
        <f t="shared" si="3"/>
        <v>2.1202009069486438E-2</v>
      </c>
      <c r="F35" s="4">
        <f t="shared" si="0"/>
        <v>5.9489284318304129E-5</v>
      </c>
      <c r="G35" s="4">
        <f t="shared" si="1"/>
        <v>3.3967086155152037E-4</v>
      </c>
      <c r="H35" s="5">
        <f t="shared" si="4"/>
        <v>3.9916014586982449E-4</v>
      </c>
      <c r="I35" s="4">
        <f t="shared" si="5"/>
        <v>1.104323719199396E-2</v>
      </c>
      <c r="J35" s="4">
        <f t="shared" si="6"/>
        <v>1.5838750311398808E-3</v>
      </c>
      <c r="K35" s="4">
        <f t="shared" si="7"/>
        <v>1.2609621115482583E-2</v>
      </c>
      <c r="L35" s="4">
        <f t="shared" si="8"/>
        <v>-3.8429634694966497</v>
      </c>
      <c r="M35" s="4">
        <f t="shared" si="9"/>
        <v>-4.5003898620614322</v>
      </c>
      <c r="N35" s="4">
        <f t="shared" si="9"/>
        <v>-6.4470884225343159</v>
      </c>
      <c r="O35" s="4">
        <f t="shared" si="9"/>
        <v>-4.3669569868774545</v>
      </c>
    </row>
    <row r="36" spans="2:19" x14ac:dyDescent="0.2">
      <c r="B36" s="4">
        <v>29</v>
      </c>
      <c r="C36" s="4">
        <v>9.7999999999999997E-4</v>
      </c>
      <c r="D36" s="4">
        <f>SUM(C$8:C36)</f>
        <v>2.2409999999999992E-2</v>
      </c>
      <c r="E36" s="4">
        <f t="shared" si="3"/>
        <v>2.2160761235304971E-2</v>
      </c>
      <c r="F36" s="4">
        <f t="shared" si="0"/>
        <v>5.7741062701048341E-5</v>
      </c>
      <c r="G36" s="4">
        <f t="shared" si="1"/>
        <v>4.0481642532231736E-4</v>
      </c>
      <c r="H36" s="5">
        <f t="shared" si="4"/>
        <v>4.6255748802336569E-4</v>
      </c>
      <c r="I36" s="4">
        <f t="shared" si="5"/>
        <v>1.110119401297216E-2</v>
      </c>
      <c r="J36" s="4">
        <f t="shared" si="6"/>
        <v>1.9546998035356866E-3</v>
      </c>
      <c r="K36" s="4">
        <f t="shared" si="7"/>
        <v>1.3034194314751724E-2</v>
      </c>
      <c r="L36" s="4">
        <f t="shared" si="8"/>
        <v>-3.7982479911692995</v>
      </c>
      <c r="M36" s="4">
        <f t="shared" si="9"/>
        <v>-4.4951261640897453</v>
      </c>
      <c r="N36" s="4">
        <f t="shared" si="9"/>
        <v>-6.2365405036666699</v>
      </c>
      <c r="O36" s="4">
        <f t="shared" si="9"/>
        <v>-4.3336262725935937</v>
      </c>
    </row>
    <row r="37" spans="2:19" x14ac:dyDescent="0.2">
      <c r="B37" s="4">
        <v>30</v>
      </c>
      <c r="C37" s="4">
        <v>1.0200000000000001E-3</v>
      </c>
      <c r="D37" s="4">
        <f>SUM(C$8:C37)</f>
        <v>2.3429999999999992E-2</v>
      </c>
      <c r="E37" s="4">
        <f t="shared" si="3"/>
        <v>2.3157648759777327E-2</v>
      </c>
      <c r="F37" s="4">
        <f t="shared" si="0"/>
        <v>5.6100922715098225E-5</v>
      </c>
      <c r="G37" s="4">
        <f t="shared" si="1"/>
        <v>4.7959473822418785E-4</v>
      </c>
      <c r="H37" s="5">
        <f t="shared" si="4"/>
        <v>5.3569566093928603E-4</v>
      </c>
      <c r="I37" s="4">
        <f t="shared" si="5"/>
        <v>1.1157473036460974E-2</v>
      </c>
      <c r="J37" s="4">
        <f t="shared" si="6"/>
        <v>2.3951008490014081E-3</v>
      </c>
      <c r="K37" s="4">
        <f t="shared" si="7"/>
        <v>1.3525850612320034E-2</v>
      </c>
      <c r="L37" s="4">
        <f t="shared" si="8"/>
        <v>-3.7537380264624312</v>
      </c>
      <c r="M37" s="4">
        <f t="shared" si="9"/>
        <v>-4.4900409313383909</v>
      </c>
      <c r="N37" s="4">
        <f t="shared" si="9"/>
        <v>-6.0331311936125687</v>
      </c>
      <c r="O37" s="4">
        <f t="shared" si="9"/>
        <v>-4.2963512125043195</v>
      </c>
    </row>
    <row r="38" spans="2:19" x14ac:dyDescent="0.2">
      <c r="B38" s="4">
        <v>31</v>
      </c>
      <c r="C38" s="4">
        <v>1.06E-3</v>
      </c>
      <c r="D38" s="4">
        <f>SUM(C$8:C38)</f>
        <v>2.4489999999999991E-2</v>
      </c>
      <c r="E38" s="4">
        <f t="shared" si="3"/>
        <v>2.4192553055913391E-2</v>
      </c>
      <c r="F38" s="4">
        <f t="shared" si="0"/>
        <v>5.4558903199151952E-5</v>
      </c>
      <c r="G38" s="4">
        <f t="shared" si="1"/>
        <v>5.6503663289817906E-4</v>
      </c>
      <c r="H38" s="5">
        <f t="shared" si="4"/>
        <v>6.1959553609733104E-4</v>
      </c>
      <c r="I38" s="4">
        <f t="shared" si="5"/>
        <v>1.1212176386391492E-2</v>
      </c>
      <c r="J38" s="4">
        <f t="shared" si="6"/>
        <v>2.9150987608429491E-3</v>
      </c>
      <c r="K38" s="4">
        <f t="shared" si="7"/>
        <v>1.4094590545744135E-2</v>
      </c>
      <c r="L38" s="4">
        <f t="shared" si="8"/>
        <v>-3.7094904080180626</v>
      </c>
      <c r="M38" s="4">
        <f t="shared" si="9"/>
        <v>-4.4851224579149358</v>
      </c>
      <c r="N38" s="4">
        <f t="shared" si="9"/>
        <v>-5.836392256674654</v>
      </c>
      <c r="O38" s="4">
        <f t="shared" si="9"/>
        <v>-4.2548751687237267</v>
      </c>
    </row>
    <row r="39" spans="2:19" x14ac:dyDescent="0.2">
      <c r="B39" s="4">
        <v>32</v>
      </c>
      <c r="C39" s="4">
        <v>1.1100000000000001E-3</v>
      </c>
      <c r="D39" s="4">
        <f>SUM(C$8:C39)</f>
        <v>2.5599999999999991E-2</v>
      </c>
      <c r="E39" s="4">
        <f t="shared" si="3"/>
        <v>2.5275098398206075E-2</v>
      </c>
      <c r="F39" s="4">
        <f t="shared" si="0"/>
        <v>5.310624433575124E-5</v>
      </c>
      <c r="G39" s="4">
        <f t="shared" si="1"/>
        <v>6.6224399305766732E-4</v>
      </c>
      <c r="H39" s="5">
        <f t="shared" si="4"/>
        <v>7.1535023739341852E-4</v>
      </c>
      <c r="I39" s="4">
        <f t="shared" si="5"/>
        <v>1.1265396917276682E-2</v>
      </c>
      <c r="J39" s="4">
        <f t="shared" si="6"/>
        <v>3.5257379010797951E-3</v>
      </c>
      <c r="K39" s="4">
        <f t="shared" si="7"/>
        <v>1.4751415981474558E-2</v>
      </c>
      <c r="L39" s="4">
        <f t="shared" si="8"/>
        <v>-3.6651629274966195</v>
      </c>
      <c r="M39" s="4">
        <f t="shared" si="9"/>
        <v>-4.4803601531677542</v>
      </c>
      <c r="N39" s="4">
        <f t="shared" si="9"/>
        <v>-5.6459000667871724</v>
      </c>
      <c r="O39" s="4">
        <f t="shared" si="9"/>
        <v>-4.2089947544256301</v>
      </c>
    </row>
    <row r="40" spans="2:19" x14ac:dyDescent="0.2">
      <c r="B40" s="4">
        <v>33</v>
      </c>
      <c r="C40" s="4">
        <v>1.17E-3</v>
      </c>
      <c r="D40" s="4">
        <f>SUM(C$8:C40)</f>
        <v>2.6769999999999992E-2</v>
      </c>
      <c r="E40" s="4">
        <f t="shared" si="3"/>
        <v>2.6414859642733823E-2</v>
      </c>
      <c r="F40" s="4">
        <f t="shared" si="0"/>
        <v>5.1735210675036652E-5</v>
      </c>
      <c r="G40" s="4">
        <f t="shared" si="1"/>
        <v>7.7239212185743701E-4</v>
      </c>
      <c r="H40" s="5">
        <f t="shared" si="4"/>
        <v>8.2412733253247369E-4</v>
      </c>
      <c r="I40" s="4">
        <f t="shared" si="5"/>
        <v>1.1317219315664873E-2</v>
      </c>
      <c r="J40" s="4">
        <f t="shared" si="6"/>
        <v>4.2391460167402473E-3</v>
      </c>
      <c r="K40" s="4">
        <f t="shared" si="7"/>
        <v>1.5508389987222482E-2</v>
      </c>
      <c r="L40" s="4">
        <f t="shared" si="8"/>
        <v>-3.6204734214498768</v>
      </c>
      <c r="M40" s="4">
        <f t="shared" si="9"/>
        <v>-4.4757444043677399</v>
      </c>
      <c r="N40" s="4">
        <f t="shared" si="9"/>
        <v>-5.4612701147866289</v>
      </c>
      <c r="O40" s="4">
        <f t="shared" si="9"/>
        <v>-4.158569339384127</v>
      </c>
    </row>
    <row r="41" spans="2:19" x14ac:dyDescent="0.2">
      <c r="B41" s="4">
        <v>34</v>
      </c>
      <c r="C41" s="4">
        <v>1.24E-3</v>
      </c>
      <c r="D41" s="4">
        <f>SUM(C$8:C41)</f>
        <v>2.8009999999999993E-2</v>
      </c>
      <c r="E41" s="4">
        <f t="shared" si="3"/>
        <v>2.7621357033801863E-2</v>
      </c>
      <c r="F41" s="4">
        <f t="shared" si="0"/>
        <v>5.0438944678638131E-5</v>
      </c>
      <c r="G41" s="4">
        <f t="shared" si="1"/>
        <v>8.967321102627563E-4</v>
      </c>
      <c r="H41" s="5">
        <f t="shared" si="4"/>
        <v>9.4717105494139444E-4</v>
      </c>
      <c r="I41" s="4">
        <f t="shared" si="5"/>
        <v>1.1367721041647738E-2</v>
      </c>
      <c r="J41" s="4">
        <f t="shared" si="6"/>
        <v>5.0685930695033576E-3</v>
      </c>
      <c r="K41" s="4">
        <f t="shared" si="7"/>
        <v>1.6378695759063366E-2</v>
      </c>
      <c r="L41" s="4">
        <f t="shared" si="8"/>
        <v>-3.5751936897101202</v>
      </c>
      <c r="M41" s="4">
        <f t="shared" si="9"/>
        <v>-4.4712664598952898</v>
      </c>
      <c r="N41" s="4">
        <f t="shared" si="9"/>
        <v>-5.2821523358885569</v>
      </c>
      <c r="O41" s="4">
        <f t="shared" si="9"/>
        <v>-4.1035280364150104</v>
      </c>
    </row>
    <row r="42" spans="2:19" x14ac:dyDescent="0.2">
      <c r="B42" s="4">
        <v>35</v>
      </c>
      <c r="C42" s="4">
        <v>1.33E-3</v>
      </c>
      <c r="D42" s="4">
        <f>SUM(C$8:C42)</f>
        <v>2.9339999999999995E-2</v>
      </c>
      <c r="E42" s="4">
        <f t="shared" si="3"/>
        <v>2.8913760989805026E-2</v>
      </c>
      <c r="F42" s="4">
        <f t="shared" si="0"/>
        <v>4.9211344797110446E-5</v>
      </c>
      <c r="G42" s="4">
        <f t="shared" si="1"/>
        <v>1.0365932054184576E-3</v>
      </c>
      <c r="H42" s="5">
        <f t="shared" si="4"/>
        <v>1.0858045502155681E-3</v>
      </c>
      <c r="I42" s="4">
        <f t="shared" si="5"/>
        <v>1.1416973137626685E-2</v>
      </c>
      <c r="J42" s="4">
        <f t="shared" si="6"/>
        <v>6.02854863449509E-3</v>
      </c>
      <c r="K42" s="4">
        <f t="shared" si="7"/>
        <v>1.7376693994302861E-2</v>
      </c>
      <c r="L42" s="4">
        <f t="shared" si="8"/>
        <v>-3.5288035062673027</v>
      </c>
      <c r="M42" s="4">
        <f t="shared" si="9"/>
        <v>-4.4669183293643009</v>
      </c>
      <c r="N42" s="4">
        <f t="shared" si="9"/>
        <v>-5.108227114649039</v>
      </c>
      <c r="O42" s="4">
        <f t="shared" si="9"/>
        <v>-4.0438734791544517</v>
      </c>
    </row>
    <row r="43" spans="2:19" x14ac:dyDescent="0.2">
      <c r="B43" s="4">
        <v>36</v>
      </c>
      <c r="C43" s="4">
        <v>1.42E-3</v>
      </c>
      <c r="D43" s="4">
        <f>SUM(C$8:C43)</f>
        <v>3.0759999999999996E-2</v>
      </c>
      <c r="E43" s="4">
        <f t="shared" si="3"/>
        <v>3.0291724863305447E-2</v>
      </c>
      <c r="F43" s="4">
        <f t="shared" si="0"/>
        <v>4.8046963402585593E-5</v>
      </c>
      <c r="G43" s="4">
        <f t="shared" si="1"/>
        <v>1.1933851790180115E-3</v>
      </c>
      <c r="H43" s="5">
        <f t="shared" si="4"/>
        <v>1.241432142420597E-3</v>
      </c>
      <c r="I43" s="4">
        <f t="shared" si="5"/>
        <v>1.1465040926272985E-2</v>
      </c>
      <c r="J43" s="4">
        <f t="shared" si="6"/>
        <v>7.1347371223233758E-3</v>
      </c>
      <c r="K43" s="4">
        <f t="shared" si="7"/>
        <v>1.8517977995490598E-2</v>
      </c>
      <c r="L43" s="4">
        <f t="shared" si="8"/>
        <v>-3.4815401343446952</v>
      </c>
      <c r="M43" s="4">
        <f t="shared" si="9"/>
        <v>-4.4626926978192909</v>
      </c>
      <c r="N43" s="4">
        <f t="shared" si="9"/>
        <v>-4.9392018528488535</v>
      </c>
      <c r="O43" s="4">
        <f t="shared" si="9"/>
        <v>-3.9796820013480421</v>
      </c>
    </row>
    <row r="44" spans="2:19" x14ac:dyDescent="0.2">
      <c r="B44" s="4">
        <v>37</v>
      </c>
      <c r="C44" s="4">
        <v>1.5100000000000001E-3</v>
      </c>
      <c r="D44" s="4">
        <f>SUM(C$8:C44)</f>
        <v>3.2269999999999993E-2</v>
      </c>
      <c r="E44" s="4">
        <f t="shared" si="3"/>
        <v>3.1754879399075842E-2</v>
      </c>
      <c r="F44" s="4">
        <f t="shared" si="0"/>
        <v>4.6940920892983906E-5</v>
      </c>
      <c r="G44" s="4">
        <f t="shared" si="1"/>
        <v>1.368600695672607E-3</v>
      </c>
      <c r="H44" s="5">
        <f t="shared" si="4"/>
        <v>1.4155416165655909E-3</v>
      </c>
      <c r="I44" s="4">
        <f t="shared" si="5"/>
        <v>1.1511984615491078E-2</v>
      </c>
      <c r="J44" s="4">
        <f t="shared" si="6"/>
        <v>8.4041899660886044E-3</v>
      </c>
      <c r="K44" s="4">
        <f t="shared" si="7"/>
        <v>1.9819425675984381E-2</v>
      </c>
      <c r="L44" s="4">
        <f t="shared" si="8"/>
        <v>-3.433617272918267</v>
      </c>
      <c r="M44" s="4">
        <f t="shared" si="9"/>
        <v>-4.4585828516910802</v>
      </c>
      <c r="N44" s="4">
        <f t="shared" si="9"/>
        <v>-4.7748080077201696</v>
      </c>
      <c r="O44" s="4">
        <f t="shared" si="9"/>
        <v>-3.9111001925051427</v>
      </c>
      <c r="P44" s="8"/>
      <c r="Q44" s="8"/>
      <c r="R44" s="8"/>
      <c r="S44" s="8"/>
    </row>
    <row r="45" spans="2:19" x14ac:dyDescent="0.2">
      <c r="B45" s="4">
        <v>38</v>
      </c>
      <c r="C45" s="4">
        <v>1.6100000000000001E-3</v>
      </c>
      <c r="D45" s="4">
        <f>SUM(C$8:C45)</f>
        <v>3.3879999999999993E-2</v>
      </c>
      <c r="E45" s="4">
        <f t="shared" si="3"/>
        <v>3.3312499822343633E-2</v>
      </c>
      <c r="F45" s="4">
        <f t="shared" si="0"/>
        <v>4.5888833046662263E-5</v>
      </c>
      <c r="G45" s="4">
        <f t="shared" si="1"/>
        <v>1.5638176812802287E-3</v>
      </c>
      <c r="H45" s="5">
        <f t="shared" si="4"/>
        <v>1.609706514326891E-3</v>
      </c>
      <c r="I45" s="4">
        <f t="shared" si="5"/>
        <v>1.1557859824932293E-2</v>
      </c>
      <c r="J45" s="4">
        <f t="shared" si="6"/>
        <v>9.8552937919906825E-3</v>
      </c>
      <c r="K45" s="4">
        <f t="shared" si="7"/>
        <v>2.1299247512741593E-2</v>
      </c>
      <c r="L45" s="4">
        <f t="shared" si="8"/>
        <v>-3.3849304091982835</v>
      </c>
      <c r="M45" s="4">
        <f t="shared" si="9"/>
        <v>-4.4545826146287526</v>
      </c>
      <c r="N45" s="4">
        <f t="shared" si="9"/>
        <v>-4.6147985252272079</v>
      </c>
      <c r="O45" s="4">
        <f t="shared" si="9"/>
        <v>-3.8383381730506261</v>
      </c>
      <c r="P45" s="9"/>
    </row>
    <row r="46" spans="2:19" x14ac:dyDescent="0.2">
      <c r="B46" s="4">
        <v>39</v>
      </c>
      <c r="C46" s="4">
        <v>1.73E-3</v>
      </c>
      <c r="D46" s="4">
        <f>SUM(C$8:C46)</f>
        <v>3.5609999999999996E-2</v>
      </c>
      <c r="E46" s="4">
        <f t="shared" si="3"/>
        <v>3.4983423431986349E-2</v>
      </c>
      <c r="F46" s="4">
        <f t="shared" si="0"/>
        <v>4.4886749295530723E-5</v>
      </c>
      <c r="G46" s="4">
        <f t="shared" si="1"/>
        <v>1.780701691394734E-3</v>
      </c>
      <c r="H46" s="5">
        <f t="shared" si="4"/>
        <v>1.8255884406902646E-3</v>
      </c>
      <c r="I46" s="4">
        <f t="shared" si="5"/>
        <v>1.1602718046008431E-2</v>
      </c>
      <c r="J46" s="4">
        <f t="shared" si="6"/>
        <v>1.1507833458401784E-2</v>
      </c>
      <c r="K46" s="4">
        <f t="shared" si="7"/>
        <v>2.2977029357472034E-2</v>
      </c>
      <c r="L46" s="4">
        <f t="shared" si="8"/>
        <v>-3.3351287816924517</v>
      </c>
      <c r="M46" s="4">
        <f t="shared" si="9"/>
        <v>-4.4506862916682692</v>
      </c>
      <c r="N46" s="4">
        <f t="shared" si="9"/>
        <v>-4.4589456068076396</v>
      </c>
      <c r="O46" s="4">
        <f t="shared" si="9"/>
        <v>-3.7616602416664207</v>
      </c>
      <c r="P46" s="9"/>
    </row>
    <row r="47" spans="2:19" x14ac:dyDescent="0.2">
      <c r="B47" s="4">
        <v>40</v>
      </c>
      <c r="C47" s="4">
        <v>1.8699999999999999E-3</v>
      </c>
      <c r="D47" s="4">
        <f>SUM(C$8:C47)</f>
        <v>3.7479999999999992E-2</v>
      </c>
      <c r="E47" s="4">
        <f t="shared" si="3"/>
        <v>3.6786318198183676E-2</v>
      </c>
      <c r="F47" s="4">
        <f t="shared" si="0"/>
        <v>4.3931100043207737E-5</v>
      </c>
      <c r="G47" s="4">
        <f t="shared" si="1"/>
        <v>2.0210082795949313E-3</v>
      </c>
      <c r="H47" s="5">
        <f t="shared" si="4"/>
        <v>2.0649393796381391E-3</v>
      </c>
      <c r="I47" s="4">
        <f t="shared" si="5"/>
        <v>1.1646607045281865E-2</v>
      </c>
      <c r="J47" s="4">
        <f t="shared" si="6"/>
        <v>1.3383028704301969E-2</v>
      </c>
      <c r="K47" s="4">
        <f t="shared" si="7"/>
        <v>2.487376887318915E-2</v>
      </c>
      <c r="L47" s="4">
        <f t="shared" si="8"/>
        <v>-3.2839478216119149</v>
      </c>
      <c r="M47" s="4">
        <f t="shared" si="9"/>
        <v>-4.4468886204706237</v>
      </c>
      <c r="N47" s="4">
        <f t="shared" si="9"/>
        <v>-4.3070387589019008</v>
      </c>
      <c r="O47" s="4">
        <f t="shared" si="9"/>
        <v>-3.6813737508241373</v>
      </c>
      <c r="P47" s="9"/>
    </row>
    <row r="48" spans="2:19" x14ac:dyDescent="0.2">
      <c r="B48" s="4">
        <v>41</v>
      </c>
      <c r="C48" s="4">
        <v>2.0100000000000001E-3</v>
      </c>
      <c r="D48" s="4">
        <f>SUM(C$8:C48)</f>
        <v>3.948999999999999E-2</v>
      </c>
      <c r="E48" s="4">
        <f t="shared" si="3"/>
        <v>3.8720433261798193E-2</v>
      </c>
      <c r="F48" s="4">
        <f t="shared" si="0"/>
        <v>4.3018651514168685E-5</v>
      </c>
      <c r="G48" s="4">
        <f t="shared" si="1"/>
        <v>2.2865853658536584E-3</v>
      </c>
      <c r="H48" s="5">
        <f t="shared" si="4"/>
        <v>2.3296040173678271E-3</v>
      </c>
      <c r="I48" s="4">
        <f t="shared" si="5"/>
        <v>1.1689571219428485E-2</v>
      </c>
      <c r="J48" s="4">
        <f t="shared" si="6"/>
        <v>1.5503562994591547E-2</v>
      </c>
      <c r="K48" s="4">
        <f t="shared" si="7"/>
        <v>2.7011904210239912E-2</v>
      </c>
      <c r="L48" s="4">
        <f t="shared" si="8"/>
        <v>-3.2317078036835798</v>
      </c>
      <c r="M48" s="4">
        <f t="shared" si="9"/>
        <v>-4.4431847285820663</v>
      </c>
      <c r="N48" s="4">
        <f t="shared" si="9"/>
        <v>-4.158883083359675</v>
      </c>
      <c r="O48" s="4">
        <f t="shared" si="9"/>
        <v>-3.5978171414129658</v>
      </c>
      <c r="P48" s="9"/>
    </row>
    <row r="49" spans="2:15" x14ac:dyDescent="0.2">
      <c r="B49" s="4">
        <v>42</v>
      </c>
      <c r="C49" s="4">
        <v>2.1700000000000001E-3</v>
      </c>
      <c r="D49" s="4">
        <f>SUM(C$8:C49)</f>
        <v>4.1659999999999989E-2</v>
      </c>
      <c r="E49" s="4">
        <f t="shared" si="3"/>
        <v>4.0804148273165697E-2</v>
      </c>
      <c r="F49" s="4">
        <f t="shared" si="0"/>
        <v>4.2146466903341144E-5</v>
      </c>
      <c r="G49" s="4">
        <f t="shared" si="1"/>
        <v>2.5793756049068564E-3</v>
      </c>
      <c r="H49" s="5">
        <f t="shared" si="4"/>
        <v>2.6215220718101978E-3</v>
      </c>
      <c r="I49" s="4">
        <f t="shared" si="5"/>
        <v>1.173165190861869E-2</v>
      </c>
      <c r="J49" s="4">
        <f t="shared" si="6"/>
        <v>1.7893602988260482E-2</v>
      </c>
      <c r="K49" s="4">
        <f t="shared" si="7"/>
        <v>2.9415333375229835E-2</v>
      </c>
      <c r="L49" s="4">
        <f t="shared" si="8"/>
        <v>-3.1782138431493117</v>
      </c>
      <c r="M49" s="4">
        <f t="shared" si="9"/>
        <v>-4.4395700958452062</v>
      </c>
      <c r="N49" s="4">
        <f t="shared" si="9"/>
        <v>-4.0142977738853078</v>
      </c>
      <c r="O49" s="4">
        <f t="shared" si="9"/>
        <v>-3.5113480194155189</v>
      </c>
    </row>
    <row r="50" spans="2:15" x14ac:dyDescent="0.2">
      <c r="B50" s="4">
        <v>43</v>
      </c>
      <c r="C50" s="4">
        <v>2.3400000000000001E-3</v>
      </c>
      <c r="D50" s="4">
        <f>SUM(C$8:C50)</f>
        <v>4.3999999999999991E-2</v>
      </c>
      <c r="E50" s="4">
        <f t="shared" si="3"/>
        <v>4.3046042526953321E-2</v>
      </c>
      <c r="F50" s="4">
        <f t="shared" si="0"/>
        <v>4.1311872820663358E-5</v>
      </c>
      <c r="G50" s="4">
        <f t="shared" si="1"/>
        <v>2.9014187546226532E-3</v>
      </c>
      <c r="H50" s="5">
        <f t="shared" si="4"/>
        <v>2.9427306274433167E-3</v>
      </c>
      <c r="I50" s="4">
        <f t="shared" si="5"/>
        <v>1.1772887674052157E-2</v>
      </c>
      <c r="J50" s="4">
        <f t="shared" si="6"/>
        <v>2.0578806887547318E-2</v>
      </c>
      <c r="K50" s="4">
        <f t="shared" si="7"/>
        <v>3.210942257964633E-2</v>
      </c>
      <c r="L50" s="4">
        <f t="shared" si="8"/>
        <v>-3.1235656450638758</v>
      </c>
      <c r="M50" s="4">
        <f t="shared" si="9"/>
        <v>-4.4360405212336733</v>
      </c>
      <c r="N50" s="4">
        <f t="shared" si="9"/>
        <v>-3.8731147894241462</v>
      </c>
      <c r="O50" s="4">
        <f t="shared" si="9"/>
        <v>-3.4223320144122416</v>
      </c>
    </row>
    <row r="51" spans="2:15" x14ac:dyDescent="0.2">
      <c r="B51" s="4">
        <v>44</v>
      </c>
      <c r="C51" s="4">
        <v>2.5300000000000001E-3</v>
      </c>
      <c r="D51" s="4">
        <f>SUM(C$8:C51)</f>
        <v>4.6529999999999988E-2</v>
      </c>
      <c r="E51" s="4">
        <f t="shared" si="3"/>
        <v>4.5464075937296955E-2</v>
      </c>
      <c r="F51" s="4">
        <f t="shared" si="0"/>
        <v>4.0512430204820973E-5</v>
      </c>
      <c r="G51" s="4">
        <f t="shared" si="1"/>
        <v>3.254854044370435E-3</v>
      </c>
      <c r="H51" s="5">
        <f t="shared" si="4"/>
        <v>3.2953664745752559E-3</v>
      </c>
      <c r="I51" s="4">
        <f t="shared" si="5"/>
        <v>1.1813314544478426E-2</v>
      </c>
      <c r="J51" s="4">
        <f t="shared" si="6"/>
        <v>2.3586319754537954E-2</v>
      </c>
      <c r="K51" s="4">
        <f t="shared" si="7"/>
        <v>3.5121001684809472E-2</v>
      </c>
      <c r="L51" s="4">
        <f t="shared" si="8"/>
        <v>-3.0676580131255813</v>
      </c>
      <c r="M51" s="4">
        <f t="shared" si="9"/>
        <v>-4.4325920934999736</v>
      </c>
      <c r="N51" s="4">
        <f t="shared" si="9"/>
        <v>-3.7351776800759535</v>
      </c>
      <c r="O51" s="4">
        <f t="shared" si="9"/>
        <v>-3.331132960629875</v>
      </c>
    </row>
    <row r="52" spans="2:15" x14ac:dyDescent="0.2">
      <c r="B52" s="4">
        <v>45</v>
      </c>
      <c r="C52" s="4">
        <v>2.7399999999999998E-3</v>
      </c>
      <c r="D52" s="4">
        <f>SUM(C$8:C52)</f>
        <v>4.9269999999999987E-2</v>
      </c>
      <c r="E52" s="4">
        <f t="shared" si="3"/>
        <v>4.8075924502634981E-2</v>
      </c>
      <c r="F52" s="4">
        <f t="shared" si="0"/>
        <v>3.9745909024682492E-5</v>
      </c>
      <c r="G52" s="4">
        <f t="shared" si="1"/>
        <v>3.6419225433899282E-3</v>
      </c>
      <c r="H52" s="5">
        <f t="shared" si="4"/>
        <v>3.6816684524146109E-3</v>
      </c>
      <c r="I52" s="4">
        <f t="shared" si="5"/>
        <v>1.1852966235790241E-2</v>
      </c>
      <c r="J52" s="4">
        <f t="shared" si="6"/>
        <v>2.6944753709387204E-2</v>
      </c>
      <c r="K52" s="4">
        <f t="shared" si="7"/>
        <v>3.8478344689228394E-2</v>
      </c>
      <c r="L52" s="4">
        <f t="shared" si="8"/>
        <v>-3.0104399024262656</v>
      </c>
      <c r="M52" s="4">
        <f t="shared" si="9"/>
        <v>-4.4292211651221676</v>
      </c>
      <c r="N52" s="4">
        <f t="shared" si="9"/>
        <v>-3.6003405449635992</v>
      </c>
      <c r="O52" s="4">
        <f t="shared" si="9"/>
        <v>-3.2381047263143912</v>
      </c>
    </row>
    <row r="53" spans="2:15" x14ac:dyDescent="0.2">
      <c r="B53" s="4">
        <v>46</v>
      </c>
      <c r="C53" s="4">
        <v>2.99E-3</v>
      </c>
      <c r="D53" s="4">
        <f>SUM(C$8:C53)</f>
        <v>5.2259999999999987E-2</v>
      </c>
      <c r="E53" s="4">
        <f t="shared" si="3"/>
        <v>5.0917926577954575E-2</v>
      </c>
      <c r="F53" s="4">
        <f t="shared" si="0"/>
        <v>3.9010266203446846E-5</v>
      </c>
      <c r="G53" s="4">
        <f t="shared" si="1"/>
        <v>4.064969529160278E-3</v>
      </c>
      <c r="H53" s="5">
        <f t="shared" si="4"/>
        <v>4.1039797953637252E-3</v>
      </c>
      <c r="I53" s="4">
        <f t="shared" si="5"/>
        <v>1.1891874347157994E-2</v>
      </c>
      <c r="J53" s="4">
        <f t="shared" si="6"/>
        <v>3.0684150755643902E-2</v>
      </c>
      <c r="K53" s="4">
        <f t="shared" si="7"/>
        <v>4.2211133037566406E-2</v>
      </c>
      <c r="L53" s="4">
        <f t="shared" si="8"/>
        <v>-2.9515240188896708</v>
      </c>
      <c r="M53" s="4">
        <f t="shared" si="9"/>
        <v>-4.4259243291143466</v>
      </c>
      <c r="N53" s="4">
        <f t="shared" si="9"/>
        <v>-3.4684671046509465</v>
      </c>
      <c r="O53" s="4">
        <f t="shared" si="9"/>
        <v>-3.1435848188392908</v>
      </c>
    </row>
    <row r="54" spans="2:15" x14ac:dyDescent="0.2">
      <c r="B54" s="4">
        <v>47</v>
      </c>
      <c r="C54" s="4">
        <v>3.2499999999999999E-3</v>
      </c>
      <c r="D54" s="4">
        <f>SUM(C$8:C54)</f>
        <v>5.550999999999999E-2</v>
      </c>
      <c r="E54" s="4">
        <f t="shared" si="3"/>
        <v>5.3997436402501653E-2</v>
      </c>
      <c r="F54" s="4">
        <f t="shared" si="0"/>
        <v>3.830362629503578E-5</v>
      </c>
      <c r="G54" s="4">
        <f t="shared" si="1"/>
        <v>4.5264468557691161E-3</v>
      </c>
      <c r="H54" s="5">
        <f t="shared" si="4"/>
        <v>4.5647504820641518E-3</v>
      </c>
      <c r="I54" s="4">
        <f t="shared" si="5"/>
        <v>1.1930068536663674E-2</v>
      </c>
      <c r="J54" s="4">
        <f t="shared" si="6"/>
        <v>3.4835925818146873E-2</v>
      </c>
      <c r="K54" s="4">
        <f t="shared" si="7"/>
        <v>4.6350399372261819E-2</v>
      </c>
      <c r="L54" s="4">
        <f t="shared" si="8"/>
        <v>-2.8911920942800666</v>
      </c>
      <c r="M54" s="4">
        <f t="shared" si="9"/>
        <v>-4.4226983983312023</v>
      </c>
      <c r="N54" s="4">
        <f t="shared" si="9"/>
        <v>-3.3394298733251664</v>
      </c>
      <c r="O54" s="4">
        <f t="shared" si="9"/>
        <v>-3.0478897319050362</v>
      </c>
    </row>
    <row r="55" spans="2:15" x14ac:dyDescent="0.2">
      <c r="B55" s="4">
        <v>48</v>
      </c>
      <c r="C55" s="4">
        <v>3.5300000000000002E-3</v>
      </c>
      <c r="D55" s="4">
        <f>SUM(C$8:C55)</f>
        <v>5.9039999999999988E-2</v>
      </c>
      <c r="E55" s="4">
        <f t="shared" si="3"/>
        <v>5.7330938359511197E-2</v>
      </c>
      <c r="F55" s="4">
        <f t="shared" si="0"/>
        <v>3.7624264519329852E-5</v>
      </c>
      <c r="G55" s="4">
        <f t="shared" si="1"/>
        <v>5.0289153222816589E-3</v>
      </c>
      <c r="H55" s="5">
        <f t="shared" si="4"/>
        <v>5.066539586800989E-3</v>
      </c>
      <c r="I55" s="4">
        <f t="shared" si="5"/>
        <v>1.1967576678964864E-2</v>
      </c>
      <c r="J55" s="4">
        <f t="shared" si="6"/>
        <v>3.9432787433895666E-2</v>
      </c>
      <c r="K55" s="4">
        <f t="shared" si="7"/>
        <v>5.0928449205579929E-2</v>
      </c>
      <c r="L55" s="4">
        <f t="shared" si="8"/>
        <v>-2.8295400986899195</v>
      </c>
      <c r="M55" s="4">
        <f t="shared" si="9"/>
        <v>-4.4195403869515255</v>
      </c>
      <c r="N55" s="4">
        <f t="shared" si="9"/>
        <v>-3.2131094181381727</v>
      </c>
      <c r="O55" s="4">
        <f t="shared" si="9"/>
        <v>-2.9513118863121819</v>
      </c>
    </row>
    <row r="56" spans="2:15" x14ac:dyDescent="0.2">
      <c r="B56" s="4">
        <v>49</v>
      </c>
      <c r="C56" s="4">
        <v>3.81E-3</v>
      </c>
      <c r="D56" s="4">
        <f>SUM(C$8:C56)</f>
        <v>6.2849999999999989E-2</v>
      </c>
      <c r="E56" s="4">
        <f t="shared" si="3"/>
        <v>6.0915674226171168E-2</v>
      </c>
      <c r="F56" s="4">
        <f t="shared" si="0"/>
        <v>3.6970591825972493E-5</v>
      </c>
      <c r="G56" s="4">
        <f t="shared" si="1"/>
        <v>5.5750470411097645E-3</v>
      </c>
      <c r="H56" s="5">
        <f t="shared" si="4"/>
        <v>5.6120176329357372E-3</v>
      </c>
      <c r="I56" s="4">
        <f t="shared" si="5"/>
        <v>1.2004425007159258E-2</v>
      </c>
      <c r="J56" s="4">
        <f t="shared" si="6"/>
        <v>4.4508633413657184E-2</v>
      </c>
      <c r="K56" s="4">
        <f t="shared" si="7"/>
        <v>5.5978757868830997E-2</v>
      </c>
      <c r="L56" s="4">
        <f t="shared" si="8"/>
        <v>-2.7670043439458802</v>
      </c>
      <c r="M56" s="4">
        <f t="shared" si="9"/>
        <v>-4.416447493871118</v>
      </c>
      <c r="N56" s="4">
        <f t="shared" si="9"/>
        <v>-3.0893936949217586</v>
      </c>
      <c r="O56" s="4">
        <f t="shared" si="9"/>
        <v>-2.8541179464734183</v>
      </c>
    </row>
    <row r="57" spans="2:15" x14ac:dyDescent="0.2">
      <c r="B57" s="4">
        <v>50</v>
      </c>
      <c r="C57" s="4">
        <v>4.0899999999999999E-3</v>
      </c>
      <c r="D57" s="4">
        <f>SUM(C$8:C57)</f>
        <v>6.6939999999999986E-2</v>
      </c>
      <c r="E57" s="4">
        <f t="shared" si="3"/>
        <v>6.4748685267758233E-2</v>
      </c>
      <c r="F57" s="4">
        <f t="shared" si="0"/>
        <v>3.6341141708397542E-5</v>
      </c>
      <c r="G57" s="4">
        <f t="shared" si="1"/>
        <v>6.1676278063810177E-3</v>
      </c>
      <c r="H57" s="5">
        <f t="shared" si="4"/>
        <v>6.2039689480894149E-3</v>
      </c>
      <c r="I57" s="4">
        <f t="shared" si="5"/>
        <v>1.2040638240722212E-2</v>
      </c>
      <c r="J57" s="4">
        <f t="shared" si="6"/>
        <v>5.0098418700636582E-2</v>
      </c>
      <c r="K57" s="4">
        <f t="shared" si="7"/>
        <v>6.1535840005352171E-2</v>
      </c>
      <c r="L57" s="4">
        <f t="shared" si="8"/>
        <v>-2.7039585831989559</v>
      </c>
      <c r="M57" s="4">
        <f t="shared" si="9"/>
        <v>-4.4134170877734942</v>
      </c>
      <c r="N57" s="4">
        <f t="shared" si="9"/>
        <v>-2.9681774510166412</v>
      </c>
      <c r="O57" s="4">
        <f t="shared" si="9"/>
        <v>-2.7565482643806654</v>
      </c>
    </row>
    <row r="58" spans="2:15" x14ac:dyDescent="0.2">
      <c r="B58" s="4">
        <v>51</v>
      </c>
      <c r="C58" s="4">
        <v>4.3899999999999998E-3</v>
      </c>
      <c r="D58" s="4">
        <f>SUM(C$8:C58)</f>
        <v>7.1329999999999991E-2</v>
      </c>
      <c r="E58" s="4">
        <f t="shared" si="3"/>
        <v>6.8845439584288459E-2</v>
      </c>
      <c r="F58" s="4">
        <f t="shared" si="0"/>
        <v>3.5734558532646315E-5</v>
      </c>
      <c r="G58" s="4">
        <f t="shared" si="1"/>
        <v>6.8095594623078072E-3</v>
      </c>
      <c r="H58" s="5">
        <f t="shared" si="4"/>
        <v>6.8452940208404535E-3</v>
      </c>
      <c r="I58" s="4">
        <f t="shared" si="5"/>
        <v>1.2076239701132696E-2</v>
      </c>
      <c r="J58" s="4">
        <f t="shared" si="6"/>
        <v>5.6237992602476305E-2</v>
      </c>
      <c r="K58" s="4">
        <f t="shared" si="7"/>
        <v>6.7635088824630984E-2</v>
      </c>
      <c r="L58" s="4">
        <f t="shared" si="8"/>
        <v>-2.6404382826921911</v>
      </c>
      <c r="M58" s="4">
        <f t="shared" si="9"/>
        <v>-4.4104466936790612</v>
      </c>
      <c r="N58" s="4">
        <f t="shared" si="9"/>
        <v>-2.849361687239564</v>
      </c>
      <c r="O58" s="4">
        <f t="shared" si="9"/>
        <v>-2.6588172017028282</v>
      </c>
    </row>
    <row r="59" spans="2:15" x14ac:dyDescent="0.2">
      <c r="B59" s="4">
        <v>52</v>
      </c>
      <c r="C59" s="4">
        <v>4.7299999999999998E-3</v>
      </c>
      <c r="D59" s="4">
        <f>SUM(C$8:C59)</f>
        <v>7.6059999999999989E-2</v>
      </c>
      <c r="E59" s="4">
        <f t="shared" si="3"/>
        <v>7.3239400744775529E-2</v>
      </c>
      <c r="F59" s="4">
        <f t="shared" si="0"/>
        <v>3.5149587181132918E-5</v>
      </c>
      <c r="G59" s="4">
        <f t="shared" si="1"/>
        <v>7.5038622715564093E-3</v>
      </c>
      <c r="H59" s="5">
        <f t="shared" si="4"/>
        <v>7.539011858737542E-3</v>
      </c>
      <c r="I59" s="4">
        <f t="shared" si="5"/>
        <v>1.2111251416588975E-2</v>
      </c>
      <c r="J59" s="4">
        <f t="shared" si="6"/>
        <v>6.2963902575725816E-2</v>
      </c>
      <c r="K59" s="4">
        <f t="shared" si="7"/>
        <v>7.4312582338050492E-2</v>
      </c>
      <c r="L59" s="4">
        <f t="shared" si="8"/>
        <v>-2.5762327764820232</v>
      </c>
      <c r="M59" s="4">
        <f t="shared" si="9"/>
        <v>-4.4075339808004932</v>
      </c>
      <c r="N59" s="4">
        <f t="shared" si="9"/>
        <v>-2.7328531720969544</v>
      </c>
      <c r="O59" s="4">
        <f t="shared" si="9"/>
        <v>-2.5611140993170145</v>
      </c>
    </row>
    <row r="60" spans="2:15" x14ac:dyDescent="0.2">
      <c r="B60" s="4">
        <v>53</v>
      </c>
      <c r="C60" s="4">
        <v>5.1200000000000004E-3</v>
      </c>
      <c r="D60" s="4">
        <f>SUM(C$8:C60)</f>
        <v>8.1179999999999988E-2</v>
      </c>
      <c r="E60" s="4">
        <f t="shared" si="3"/>
        <v>7.7972288481210517E-2</v>
      </c>
      <c r="F60" s="4">
        <f t="shared" si="0"/>
        <v>3.4585063841161587E-5</v>
      </c>
      <c r="G60" s="4">
        <f t="shared" si="1"/>
        <v>8.2536772836160587E-3</v>
      </c>
      <c r="H60" s="5">
        <f t="shared" si="4"/>
        <v>8.2882623474572203E-3</v>
      </c>
      <c r="I60" s="4">
        <f t="shared" si="5"/>
        <v>1.2145694217032932E-2</v>
      </c>
      <c r="J60" s="4">
        <f t="shared" si="6"/>
        <v>7.0313161810691249E-2</v>
      </c>
      <c r="K60" s="4">
        <f t="shared" si="7"/>
        <v>8.1604853864938764E-2</v>
      </c>
      <c r="L60" s="4">
        <f t="shared" si="8"/>
        <v>-2.511086367571385</v>
      </c>
      <c r="M60" s="4">
        <f t="shared" si="9"/>
        <v>-4.4046767515548906</v>
      </c>
      <c r="N60" s="4">
        <f t="shared" si="9"/>
        <v>-2.6185640022727878</v>
      </c>
      <c r="O60" s="4">
        <f t="shared" si="9"/>
        <v>-2.4636046933713809</v>
      </c>
    </row>
    <row r="61" spans="2:15" x14ac:dyDescent="0.2">
      <c r="B61" s="4">
        <v>54</v>
      </c>
      <c r="C61" s="4">
        <v>5.5700000000000003E-3</v>
      </c>
      <c r="D61" s="4">
        <f>SUM(C$8:C61)</f>
        <v>8.6749999999999994E-2</v>
      </c>
      <c r="E61" s="4">
        <f t="shared" si="3"/>
        <v>8.3093706444392845E-2</v>
      </c>
      <c r="F61" s="4">
        <f t="shared" si="0"/>
        <v>3.4039907792772787E-5</v>
      </c>
      <c r="G61" s="4">
        <f t="shared" si="1"/>
        <v>9.0622687031680273E-3</v>
      </c>
      <c r="H61" s="5">
        <f t="shared" si="4"/>
        <v>9.0963086109608002E-3</v>
      </c>
      <c r="I61" s="4">
        <f t="shared" si="5"/>
        <v>1.2179587820543625E-2</v>
      </c>
      <c r="J61" s="4">
        <f t="shared" si="6"/>
        <v>7.8322978013476319E-2</v>
      </c>
      <c r="K61" s="4">
        <f t="shared" si="7"/>
        <v>8.9548624244938368E-2</v>
      </c>
      <c r="L61" s="4">
        <f t="shared" si="8"/>
        <v>-2.4447248601551688</v>
      </c>
      <c r="M61" s="4">
        <f t="shared" si="9"/>
        <v>-4.4018729316030702</v>
      </c>
      <c r="N61" s="4">
        <f t="shared" si="9"/>
        <v>-2.5064112041998721</v>
      </c>
      <c r="O61" s="4">
        <f t="shared" si="9"/>
        <v>-2.3664328113624231</v>
      </c>
    </row>
    <row r="62" spans="2:15" x14ac:dyDescent="0.2">
      <c r="B62" s="4">
        <v>55</v>
      </c>
      <c r="C62" s="4">
        <v>6.1000000000000004E-3</v>
      </c>
      <c r="D62" s="4">
        <f>SUM(C$8:C62)</f>
        <v>9.2849999999999988E-2</v>
      </c>
      <c r="E62" s="4">
        <f t="shared" si="3"/>
        <v>8.8669810427375539E-2</v>
      </c>
      <c r="F62" s="4">
        <f t="shared" si="0"/>
        <v>3.3513114071283055E-5</v>
      </c>
      <c r="G62" s="4">
        <f t="shared" si="1"/>
        <v>9.9330262584546962E-3</v>
      </c>
      <c r="H62" s="5">
        <f t="shared" si="4"/>
        <v>9.9665393725259788E-3</v>
      </c>
      <c r="I62" s="4">
        <f t="shared" si="5"/>
        <v>1.2212950912028564E-2</v>
      </c>
      <c r="J62" s="4">
        <f t="shared" si="6"/>
        <v>8.7030441026408889E-2</v>
      </c>
      <c r="K62" s="4">
        <f t="shared" si="7"/>
        <v>9.8180493434329663E-2</v>
      </c>
      <c r="L62" s="4">
        <f t="shared" si="8"/>
        <v>-2.3767699911834228</v>
      </c>
      <c r="M62" s="4">
        <f t="shared" si="9"/>
        <v>-4.3991205608028414</v>
      </c>
      <c r="N62" s="4">
        <f t="shared" si="9"/>
        <v>-2.3963163721906926</v>
      </c>
      <c r="O62" s="4">
        <f t="shared" si="9"/>
        <v>-2.2697222161108086</v>
      </c>
    </row>
    <row r="63" spans="2:15" x14ac:dyDescent="0.2">
      <c r="B63" s="4">
        <v>56</v>
      </c>
      <c r="C63" s="4">
        <v>6.7299999999999999E-3</v>
      </c>
      <c r="D63" s="4">
        <f>SUM(C$8:C63)</f>
        <v>9.9579999999999988E-2</v>
      </c>
      <c r="E63" s="4">
        <f t="shared" si="3"/>
        <v>9.4782470430630927E-2</v>
      </c>
      <c r="F63" s="4">
        <f t="shared" si="0"/>
        <v>3.3003746897377248E-5</v>
      </c>
      <c r="G63" s="4">
        <f t="shared" si="1"/>
        <v>1.0869467569648652E-2</v>
      </c>
      <c r="H63" s="5">
        <f t="shared" si="4"/>
        <v>1.0902471316546029E-2</v>
      </c>
      <c r="I63" s="4">
        <f t="shared" si="5"/>
        <v>1.2245801215026053E-2</v>
      </c>
      <c r="J63" s="4">
        <f t="shared" si="6"/>
        <v>9.6472167284106791E-2</v>
      </c>
      <c r="K63" s="4">
        <f t="shared" si="7"/>
        <v>0.10753658951578893</v>
      </c>
      <c r="L63" s="4">
        <f t="shared" si="8"/>
        <v>-2.3067939377681008</v>
      </c>
      <c r="M63" s="4">
        <f t="shared" si="9"/>
        <v>-4.3964177849774382</v>
      </c>
      <c r="N63" s="4">
        <f t="shared" si="9"/>
        <v>-2.2882053391746231</v>
      </c>
      <c r="O63" s="4">
        <f t="shared" si="9"/>
        <v>-2.1735784971204328</v>
      </c>
    </row>
    <row r="64" spans="2:15" x14ac:dyDescent="0.2">
      <c r="B64" s="4">
        <v>57</v>
      </c>
      <c r="C64" s="4">
        <v>7.4200000000000004E-3</v>
      </c>
      <c r="D64" s="4">
        <f>SUM(C$8:C64)</f>
        <v>0.10699999999999998</v>
      </c>
      <c r="E64" s="4">
        <f t="shared" si="3"/>
        <v>0.1014743270096945</v>
      </c>
      <c r="F64" s="4">
        <f t="shared" si="0"/>
        <v>3.251093378238901E-5</v>
      </c>
      <c r="G64" s="4">
        <f t="shared" si="1"/>
        <v>1.1875240517221731E-2</v>
      </c>
      <c r="H64" s="5">
        <f t="shared" si="4"/>
        <v>1.1907751451004121E-2</v>
      </c>
      <c r="I64" s="4">
        <f t="shared" si="5"/>
        <v>1.2278155557333137E-2</v>
      </c>
      <c r="J64" s="4">
        <f t="shared" si="6"/>
        <v>0.10668389958676205</v>
      </c>
      <c r="K64" s="4">
        <f t="shared" si="7"/>
        <v>0.11765217362950608</v>
      </c>
      <c r="L64" s="4">
        <f t="shared" si="8"/>
        <v>-2.2349264445202306</v>
      </c>
      <c r="M64" s="4">
        <f t="shared" si="9"/>
        <v>-4.3937628484125311</v>
      </c>
      <c r="N64" s="4">
        <f t="shared" si="9"/>
        <v>-2.1820078765782185</v>
      </c>
      <c r="O64" s="4">
        <f t="shared" si="9"/>
        <v>-2.0780909361509221</v>
      </c>
    </row>
    <row r="65" spans="2:15" x14ac:dyDescent="0.2">
      <c r="B65" s="4">
        <v>58</v>
      </c>
      <c r="C65" s="4">
        <v>8.1600000000000006E-3</v>
      </c>
      <c r="D65" s="4">
        <f>SUM(C$8:C65)</f>
        <v>0.11515999999999998</v>
      </c>
      <c r="E65" s="4">
        <f t="shared" si="3"/>
        <v>0.1087764632673156</v>
      </c>
      <c r="F65" s="4">
        <f t="shared" si="0"/>
        <v>3.203386022891931E-5</v>
      </c>
      <c r="G65" s="4">
        <f t="shared" si="1"/>
        <v>1.2954125610314155E-2</v>
      </c>
      <c r="H65" s="5">
        <f t="shared" si="4"/>
        <v>1.2986159470543076E-2</v>
      </c>
      <c r="I65" s="4">
        <f t="shared" si="5"/>
        <v>1.231002993108854E-2</v>
      </c>
      <c r="J65" s="4">
        <f t="shared" si="6"/>
        <v>0.1177000613012833</v>
      </c>
      <c r="K65" s="4">
        <f t="shared" si="7"/>
        <v>0.12856119995486204</v>
      </c>
      <c r="L65" s="4">
        <f t="shared" si="8"/>
        <v>-2.1614328132381617</v>
      </c>
      <c r="M65" s="4">
        <f t="shared" si="9"/>
        <v>-4.3911540870057495</v>
      </c>
      <c r="N65" s="4">
        <f t="shared" si="9"/>
        <v>-2.0776574203070024</v>
      </c>
      <c r="O65" s="4">
        <f t="shared" si="9"/>
        <v>-1.9833342964295411</v>
      </c>
    </row>
    <row r="66" spans="2:15" x14ac:dyDescent="0.2">
      <c r="B66" s="4">
        <v>59</v>
      </c>
      <c r="C66" s="4">
        <v>8.9200000000000008E-3</v>
      </c>
      <c r="D66" s="4">
        <f>SUM(C$8:C66)</f>
        <v>0.12407999999999998</v>
      </c>
      <c r="E66" s="4">
        <f t="shared" si="3"/>
        <v>0.11669082667777964</v>
      </c>
      <c r="F66" s="4">
        <f t="shared" si="0"/>
        <v>3.1571764957585109E-5</v>
      </c>
      <c r="G66" s="4">
        <f t="shared" si="1"/>
        <v>1.4110038355103537E-2</v>
      </c>
      <c r="H66" s="5">
        <f t="shared" si="4"/>
        <v>1.4141610120061121E-2</v>
      </c>
      <c r="I66" s="4">
        <f t="shared" si="5"/>
        <v>1.2341439547865485E-2</v>
      </c>
      <c r="J66" s="4">
        <f t="shared" si="6"/>
        <v>0.1295532648903075</v>
      </c>
      <c r="K66" s="4">
        <f t="shared" si="7"/>
        <v>0.14029583065130058</v>
      </c>
      <c r="L66" s="4">
        <f t="shared" si="8"/>
        <v>-2.0868287601138538</v>
      </c>
      <c r="M66" s="4">
        <f t="shared" si="9"/>
        <v>-4.3885899220018523</v>
      </c>
      <c r="N66" s="4">
        <f t="shared" si="9"/>
        <v>-1.9750908201512023</v>
      </c>
      <c r="O66" s="4">
        <f t="shared" si="9"/>
        <v>-1.8893705028915848</v>
      </c>
    </row>
    <row r="67" spans="2:15" x14ac:dyDescent="0.2">
      <c r="B67" s="4">
        <v>60</v>
      </c>
      <c r="C67" s="4">
        <v>9.7099999999999999E-3</v>
      </c>
      <c r="D67" s="4">
        <f>SUM(C$8:C67)</f>
        <v>0.13378999999999999</v>
      </c>
      <c r="E67" s="4">
        <f t="shared" si="3"/>
        <v>0.12522625219703831</v>
      </c>
      <c r="F67" s="4">
        <f t="shared" si="0"/>
        <v>3.1123935599755181E-5</v>
      </c>
      <c r="G67" s="4">
        <f t="shared" si="1"/>
        <v>1.5347031623174011E-2</v>
      </c>
      <c r="H67" s="5">
        <f t="shared" si="4"/>
        <v>1.5378155558773766E-2</v>
      </c>
      <c r="I67" s="4">
        <f t="shared" si="5"/>
        <v>1.2372398889266445E-2</v>
      </c>
      <c r="J67" s="4">
        <f t="shared" si="6"/>
        <v>0.14227377563257637</v>
      </c>
      <c r="K67" s="4">
        <f t="shared" si="7"/>
        <v>0.15288590661823453</v>
      </c>
      <c r="L67" s="4">
        <f t="shared" si="8"/>
        <v>-2.0114838724966093</v>
      </c>
      <c r="M67" s="4">
        <f t="shared" si="9"/>
        <v>-4.3860688542543951</v>
      </c>
      <c r="N67" s="4">
        <f t="shared" si="9"/>
        <v>-1.8742481102529145</v>
      </c>
      <c r="O67" s="4">
        <f t="shared" si="9"/>
        <v>-1.7962501946286558</v>
      </c>
    </row>
    <row r="68" spans="2:15" x14ac:dyDescent="0.2">
      <c r="B68" s="4">
        <v>61</v>
      </c>
      <c r="C68" s="4">
        <v>1.0580000000000001E-2</v>
      </c>
      <c r="D68" s="4">
        <f>SUM(C$8:C68)</f>
        <v>0.14437</v>
      </c>
      <c r="E68" s="4">
        <f t="shared" si="3"/>
        <v>0.13443257114486984</v>
      </c>
      <c r="F68" s="4">
        <f t="shared" si="0"/>
        <v>3.0689704803876411E-5</v>
      </c>
      <c r="G68" s="4">
        <f t="shared" si="1"/>
        <v>1.6669298019885287E-2</v>
      </c>
      <c r="H68" s="5">
        <f t="shared" si="4"/>
        <v>1.6699987724689162E-2</v>
      </c>
      <c r="I68" s="4">
        <f t="shared" si="5"/>
        <v>1.2402921753455365E-2</v>
      </c>
      <c r="J68" s="4">
        <f t="shared" si="6"/>
        <v>0.15588893254662306</v>
      </c>
      <c r="K68" s="4">
        <f t="shared" si="7"/>
        <v>0.16635837606747295</v>
      </c>
      <c r="L68" s="4">
        <f t="shared" si="8"/>
        <v>-1.9353758303404136</v>
      </c>
      <c r="M68" s="4">
        <f t="shared" si="9"/>
        <v>-4.3835894589617119</v>
      </c>
      <c r="N68" s="4">
        <f t="shared" si="9"/>
        <v>-1.7750722985456509</v>
      </c>
      <c r="O68" s="4">
        <f t="shared" si="9"/>
        <v>-1.7040141409566512</v>
      </c>
    </row>
    <row r="69" spans="2:15" x14ac:dyDescent="0.2">
      <c r="B69" s="4">
        <v>62</v>
      </c>
      <c r="C69" s="4">
        <v>1.157E-2</v>
      </c>
      <c r="D69" s="4">
        <f>SUM(C$8:C69)</f>
        <v>0.15594</v>
      </c>
      <c r="E69" s="4">
        <f t="shared" si="3"/>
        <v>0.14438947453752193</v>
      </c>
      <c r="F69" s="4">
        <f t="shared" si="0"/>
        <v>3.0268446709641881E-5</v>
      </c>
      <c r="G69" s="4">
        <f t="shared" si="1"/>
        <v>1.808117225274173E-2</v>
      </c>
      <c r="H69" s="5">
        <f t="shared" si="4"/>
        <v>1.8111440699451371E-2</v>
      </c>
      <c r="I69" s="4">
        <f t="shared" si="5"/>
        <v>1.2433021298013935E-2</v>
      </c>
      <c r="J69" s="4">
        <f t="shared" si="6"/>
        <v>0.17042252986980377</v>
      </c>
      <c r="K69" s="4">
        <f t="shared" si="7"/>
        <v>0.1807366842242849</v>
      </c>
      <c r="L69" s="4">
        <f t="shared" si="8"/>
        <v>-1.8582839611006829</v>
      </c>
      <c r="M69" s="4">
        <f t="shared" si="9"/>
        <v>-4.3811503808309453</v>
      </c>
      <c r="N69" s="4">
        <f t="shared" si="9"/>
        <v>-1.6775091733149685</v>
      </c>
      <c r="O69" s="4">
        <f t="shared" si="9"/>
        <v>-1.6126945198367684</v>
      </c>
    </row>
    <row r="70" spans="2:15" x14ac:dyDescent="0.2">
      <c r="B70" s="4">
        <v>63</v>
      </c>
      <c r="C70" s="4">
        <v>1.265E-2</v>
      </c>
      <c r="D70" s="4">
        <f>SUM(C$8:C70)</f>
        <v>0.16858999999999999</v>
      </c>
      <c r="E70" s="4">
        <f t="shared" si="3"/>
        <v>0.1551447769729023</v>
      </c>
      <c r="F70" s="4">
        <f t="shared" si="0"/>
        <v>2.9859573749954881E-5</v>
      </c>
      <c r="G70" s="4">
        <f t="shared" si="1"/>
        <v>1.9587133499761444E-2</v>
      </c>
      <c r="H70" s="5">
        <f t="shared" si="4"/>
        <v>1.9616993073511398E-2</v>
      </c>
      <c r="I70" s="4">
        <f t="shared" si="5"/>
        <v>1.2462710079467199E-2</v>
      </c>
      <c r="J70" s="4">
        <f t="shared" si="6"/>
        <v>0.18589416397728253</v>
      </c>
      <c r="K70" s="4">
        <f t="shared" si="7"/>
        <v>0.19604012898563594</v>
      </c>
      <c r="L70" s="4">
        <f t="shared" si="8"/>
        <v>-1.7802855471544277</v>
      </c>
      <c r="M70" s="4">
        <f t="shared" si="9"/>
        <v>-4.3787503296289794</v>
      </c>
      <c r="N70" s="4">
        <f t="shared" si="9"/>
        <v>-1.5815071252363224</v>
      </c>
      <c r="O70" s="4">
        <f t="shared" si="9"/>
        <v>-1.522316062402159</v>
      </c>
    </row>
    <row r="71" spans="2:15" x14ac:dyDescent="0.2">
      <c r="B71" s="4">
        <v>64</v>
      </c>
      <c r="C71" s="4">
        <v>1.383E-2</v>
      </c>
      <c r="D71" s="4">
        <f>SUM(C$8:C71)</f>
        <v>0.18242</v>
      </c>
      <c r="E71" s="4">
        <f t="shared" si="3"/>
        <v>0.1667486986338933</v>
      </c>
      <c r="F71" s="4">
        <f t="shared" si="0"/>
        <v>2.9462533745562681E-5</v>
      </c>
      <c r="G71" s="4">
        <f t="shared" si="1"/>
        <v>2.1191807777845354E-2</v>
      </c>
      <c r="H71" s="5">
        <f t="shared" si="4"/>
        <v>2.1221270311590917E-2</v>
      </c>
      <c r="I71" s="4">
        <f t="shared" si="5"/>
        <v>1.2492000089785238E-2</v>
      </c>
      <c r="J71" s="4">
        <f t="shared" si="6"/>
        <v>0.20231855234409557</v>
      </c>
      <c r="K71" s="4">
        <f t="shared" si="7"/>
        <v>0.21228318905983323</v>
      </c>
      <c r="L71" s="4">
        <f t="shared" si="8"/>
        <v>-1.7014435582301246</v>
      </c>
      <c r="M71" s="4">
        <f t="shared" si="9"/>
        <v>-4.3763880760837637</v>
      </c>
      <c r="N71" s="4">
        <f t="shared" si="9"/>
        <v>-1.4870169834274876</v>
      </c>
      <c r="O71" s="4">
        <f t="shared" si="9"/>
        <v>-1.4328970705942576</v>
      </c>
    </row>
    <row r="72" spans="2:15" x14ac:dyDescent="0.2">
      <c r="B72" s="4">
        <v>65</v>
      </c>
      <c r="C72" s="4">
        <v>1.5089999999999999E-2</v>
      </c>
      <c r="D72" s="4">
        <f>SUM(C$8:C72)</f>
        <v>0.19750999999999999</v>
      </c>
      <c r="E72" s="4">
        <f t="shared" si="3"/>
        <v>0.17922806713264261</v>
      </c>
      <c r="F72" s="4">
        <f t="shared" ref="F72:F107" si="10">$F$5/$F$4 * ($B72/$F$4)^($F$5-1)</f>
        <v>2.9076807261481878E-5</v>
      </c>
      <c r="G72" s="4">
        <f t="shared" ref="G72:G107" si="11">$G$5/$G$4 * ($B72/$G$4)^($G$5-1)</f>
        <v>2.2899970311146278E-2</v>
      </c>
      <c r="H72" s="5">
        <f t="shared" si="4"/>
        <v>2.292904711840776E-2</v>
      </c>
      <c r="I72" s="4">
        <f t="shared" si="5"/>
        <v>1.252090279013629E-2</v>
      </c>
      <c r="J72" s="4">
        <f t="shared" si="6"/>
        <v>0.21970483304202315</v>
      </c>
      <c r="K72" s="4">
        <f t="shared" si="7"/>
        <v>0.22947483297511717</v>
      </c>
      <c r="L72" s="4">
        <f t="shared" si="8"/>
        <v>-1.621966063011371</v>
      </c>
      <c r="M72" s="4">
        <f t="shared" si="9"/>
        <v>-4.3740624481033663</v>
      </c>
      <c r="N72" s="4">
        <f t="shared" si="9"/>
        <v>-1.3939918642116955</v>
      </c>
      <c r="O72" s="4">
        <f t="shared" si="9"/>
        <v>-1.3444503168436779</v>
      </c>
    </row>
    <row r="73" spans="2:15" x14ac:dyDescent="0.2">
      <c r="B73" s="4">
        <v>66</v>
      </c>
      <c r="C73" s="4">
        <v>1.6410000000000001E-2</v>
      </c>
      <c r="D73" s="4">
        <f>SUM(C$8:C73)</f>
        <v>0.21392</v>
      </c>
      <c r="E73" s="4">
        <f t="shared" ref="E73:E107" si="12">1-EXP(-D73)</f>
        <v>0.19258702452293297</v>
      </c>
      <c r="F73" s="4">
        <f t="shared" si="10"/>
        <v>2.8701905198009619E-5</v>
      </c>
      <c r="G73" s="4">
        <f t="shared" si="11"/>
        <v>2.4716547899437984E-2</v>
      </c>
      <c r="H73" s="5">
        <f t="shared" ref="H73:H107" si="13">F73+G73</f>
        <v>2.4745249804635994E-2</v>
      </c>
      <c r="I73" s="4">
        <f t="shared" ref="I73:I107" si="14">1 - EXP(-((B73/$F$4)^$F$5))</f>
        <v>1.254942914213597E-2</v>
      </c>
      <c r="J73" s="4">
        <f t="shared" ref="J73:J107" si="15">1 - EXP(-((B73/$G$4)^$G$5))</f>
        <v>0.23805585529470319</v>
      </c>
      <c r="K73" s="4">
        <f t="shared" ref="K73:K107" si="16">1 - EXP(-((B73/$F$4)^$F$5) - ((B73/$G$4)^$G$5))</f>
        <v>0.24761781934894767</v>
      </c>
      <c r="L73" s="4">
        <f t="shared" ref="L73:L107" si="17">LN(-LN(1-E73))</f>
        <v>-1.5421531656285041</v>
      </c>
      <c r="M73" s="4">
        <f t="shared" ref="M73:O107" si="18">LN(-LN(1-I73))</f>
        <v>-4.3717723272837468</v>
      </c>
      <c r="N73" s="4">
        <f t="shared" si="18"/>
        <v>-1.3023870314269652</v>
      </c>
      <c r="O73" s="4">
        <f t="shared" si="18"/>
        <v>-1.2569838357023091</v>
      </c>
    </row>
    <row r="74" spans="2:15" x14ac:dyDescent="0.2">
      <c r="B74" s="4">
        <v>67</v>
      </c>
      <c r="C74" s="4">
        <v>1.7819999999999999E-2</v>
      </c>
      <c r="D74" s="4">
        <f>SUM(C$8:C74)</f>
        <v>0.23174</v>
      </c>
      <c r="E74" s="4">
        <f t="shared" si="12"/>
        <v>0.20684768389735464</v>
      </c>
      <c r="F74" s="4">
        <f t="shared" si="10"/>
        <v>2.8337366592314952E-5</v>
      </c>
      <c r="G74" s="4">
        <f t="shared" si="11"/>
        <v>2.66466212864843E-2</v>
      </c>
      <c r="H74" s="5">
        <f t="shared" si="13"/>
        <v>2.6674958653076616E-2</v>
      </c>
      <c r="I74" s="4">
        <f t="shared" si="14"/>
        <v>1.2577589636814768E-2</v>
      </c>
      <c r="J74" s="4">
        <f t="shared" si="15"/>
        <v>0.25736747374922242</v>
      </c>
      <c r="K74" s="4">
        <f t="shared" si="16"/>
        <v>0.26670800091535574</v>
      </c>
      <c r="L74" s="4">
        <f t="shared" si="17"/>
        <v>-1.4621392254132208</v>
      </c>
      <c r="M74" s="4">
        <f t="shared" si="18"/>
        <v>-4.3695166456790675</v>
      </c>
      <c r="N74" s="4">
        <f t="shared" si="18"/>
        <v>-1.2121597672397226</v>
      </c>
      <c r="O74" s="4">
        <f t="shared" si="18"/>
        <v>-1.1705016176292804</v>
      </c>
    </row>
    <row r="75" spans="2:15" x14ac:dyDescent="0.2">
      <c r="B75" s="4">
        <v>68</v>
      </c>
      <c r="C75" s="4">
        <v>1.941E-2</v>
      </c>
      <c r="D75" s="4">
        <f>SUM(C$8:C75)</f>
        <v>0.25114999999999998</v>
      </c>
      <c r="E75" s="4">
        <f t="shared" si="12"/>
        <v>0.22209432304446242</v>
      </c>
      <c r="F75" s="4">
        <f t="shared" si="10"/>
        <v>2.7982756609367813E-5</v>
      </c>
      <c r="G75" s="4">
        <f t="shared" si="11"/>
        <v>2.8695427528408202E-2</v>
      </c>
      <c r="H75" s="5">
        <f t="shared" si="13"/>
        <v>2.872341028501757E-2</v>
      </c>
      <c r="I75" s="4">
        <f t="shared" si="14"/>
        <v>1.2605394321500762E-2</v>
      </c>
      <c r="J75" s="4">
        <f t="shared" si="15"/>
        <v>0.27762786130564598</v>
      </c>
      <c r="K75" s="4">
        <f t="shared" si="16"/>
        <v>0.2867336469607541</v>
      </c>
      <c r="L75" s="4">
        <f t="shared" si="17"/>
        <v>-1.3817049087860835</v>
      </c>
      <c r="M75" s="4">
        <f t="shared" si="18"/>
        <v>-4.3672943828112922</v>
      </c>
      <c r="N75" s="4">
        <f t="shared" si="18"/>
        <v>-1.1232692525288785</v>
      </c>
      <c r="O75" s="4">
        <f t="shared" si="18"/>
        <v>-1.0850042149708414</v>
      </c>
    </row>
    <row r="76" spans="2:15" x14ac:dyDescent="0.2">
      <c r="B76" s="4">
        <v>69</v>
      </c>
      <c r="C76" s="4">
        <v>2.1229999999999999E-2</v>
      </c>
      <c r="D76" s="4">
        <f>SUM(C$8:C76)</f>
        <v>0.27237999999999996</v>
      </c>
      <c r="E76" s="4">
        <f t="shared" si="12"/>
        <v>0.23843518853046564</v>
      </c>
      <c r="F76" s="4">
        <f t="shared" si="10"/>
        <v>2.7637664703392923E-5</v>
      </c>
      <c r="G76" s="4">
        <f t="shared" si="11"/>
        <v>3.0868362362060836E-2</v>
      </c>
      <c r="H76" s="5">
        <f t="shared" si="13"/>
        <v>3.089600002676423E-2</v>
      </c>
      <c r="I76" s="4">
        <f t="shared" si="14"/>
        <v>1.2632852824795648E-2</v>
      </c>
      <c r="J76" s="4">
        <f t="shared" si="15"/>
        <v>0.29881685750688536</v>
      </c>
      <c r="K76" s="4">
        <f t="shared" si="16"/>
        <v>0.30767480094922861</v>
      </c>
      <c r="L76" s="4">
        <f t="shared" si="17"/>
        <v>-1.300557128841326</v>
      </c>
      <c r="M76" s="4">
        <f t="shared" si="18"/>
        <v>-4.365104562898126</v>
      </c>
      <c r="N76" s="4">
        <f t="shared" si="18"/>
        <v>-1.0356764560019627</v>
      </c>
      <c r="O76" s="4">
        <f t="shared" si="18"/>
        <v>-1.0004892697151317</v>
      </c>
    </row>
    <row r="77" spans="2:15" x14ac:dyDescent="0.2">
      <c r="B77" s="4">
        <v>70</v>
      </c>
      <c r="C77" s="4">
        <v>2.3230000000000001E-2</v>
      </c>
      <c r="D77" s="4">
        <f>SUM(C$8:C77)</f>
        <v>0.29560999999999993</v>
      </c>
      <c r="E77" s="4">
        <f t="shared" si="12"/>
        <v>0.25592243831050443</v>
      </c>
      <c r="F77" s="4">
        <f t="shared" si="10"/>
        <v>2.7301702933139198E-5</v>
      </c>
      <c r="G77" s="4">
        <f t="shared" si="11"/>
        <v>3.3170982573390642E-2</v>
      </c>
      <c r="H77" s="5">
        <f t="shared" si="13"/>
        <v>3.3198284276323785E-2</v>
      </c>
      <c r="I77" s="4">
        <f t="shared" si="14"/>
        <v>1.2659974379806482E-2</v>
      </c>
      <c r="J77" s="4">
        <f t="shared" si="15"/>
        <v>0.32090537154238452</v>
      </c>
      <c r="K77" s="4">
        <f t="shared" si="16"/>
        <v>0.32950269214012218</v>
      </c>
      <c r="L77" s="4">
        <f t="shared" si="17"/>
        <v>-1.2187142609809716</v>
      </c>
      <c r="M77" s="4">
        <f t="shared" si="18"/>
        <v>-4.3629462522803095</v>
      </c>
      <c r="N77" s="4">
        <f t="shared" si="18"/>
        <v>-0.94934403128936484</v>
      </c>
      <c r="O77" s="4">
        <f t="shared" si="18"/>
        <v>-0.91695197196598299</v>
      </c>
    </row>
    <row r="78" spans="2:15" x14ac:dyDescent="0.2">
      <c r="B78" s="4">
        <v>71</v>
      </c>
      <c r="C78" s="4">
        <v>2.528E-2</v>
      </c>
      <c r="D78" s="4">
        <f>SUM(C$8:C78)</f>
        <v>0.32088999999999995</v>
      </c>
      <c r="E78" s="4">
        <f t="shared" si="12"/>
        <v>0.27449694806327829</v>
      </c>
      <c r="F78" s="4">
        <f t="shared" si="10"/>
        <v>2.6974504416112787E-5</v>
      </c>
      <c r="G78" s="4">
        <f t="shared" si="11"/>
        <v>3.5609008365812413E-2</v>
      </c>
      <c r="H78" s="5">
        <f t="shared" si="13"/>
        <v>3.5635982870228525E-2</v>
      </c>
      <c r="I78" s="4">
        <f t="shared" si="14"/>
        <v>1.2686767845775382E-2</v>
      </c>
      <c r="J78" s="4">
        <f t="shared" si="15"/>
        <v>0.34385486075580962</v>
      </c>
      <c r="K78" s="4">
        <f t="shared" si="16"/>
        <v>0.35217922181053463</v>
      </c>
      <c r="L78" s="4">
        <f t="shared" si="17"/>
        <v>-1.1366568937077564</v>
      </c>
      <c r="M78" s="4">
        <f t="shared" si="18"/>
        <v>-4.3608185570315143</v>
      </c>
      <c r="N78" s="4">
        <f t="shared" si="18"/>
        <v>-0.86423622133762579</v>
      </c>
      <c r="O78" s="4">
        <f t="shared" si="18"/>
        <v>-0.83438545735012426</v>
      </c>
    </row>
    <row r="79" spans="2:15" x14ac:dyDescent="0.2">
      <c r="B79" s="4">
        <v>72</v>
      </c>
      <c r="C79" s="4">
        <v>2.7390000000000001E-2</v>
      </c>
      <c r="D79" s="4">
        <f>SUM(C$8:C79)</f>
        <v>0.34827999999999998</v>
      </c>
      <c r="E79" s="4">
        <f t="shared" si="12"/>
        <v>0.29409880379446285</v>
      </c>
      <c r="F79" s="4">
        <f t="shared" si="10"/>
        <v>2.665572190853501E-5</v>
      </c>
      <c r="G79" s="4">
        <f t="shared" si="11"/>
        <v>3.8188325728576368E-2</v>
      </c>
      <c r="H79" s="5">
        <f t="shared" si="13"/>
        <v>3.8214981450484901E-2</v>
      </c>
      <c r="I79" s="4">
        <f t="shared" si="14"/>
        <v>1.2713241728241176E-2</v>
      </c>
      <c r="J79" s="4">
        <f t="shared" si="15"/>
        <v>0.36761690704876449</v>
      </c>
      <c r="K79" s="4">
        <f t="shared" si="16"/>
        <v>0.37565654617430633</v>
      </c>
      <c r="L79" s="4">
        <f t="shared" si="17"/>
        <v>-1.0547485250217223</v>
      </c>
      <c r="M79" s="4">
        <f t="shared" si="18"/>
        <v>-4.3587206207353013</v>
      </c>
      <c r="N79" s="4">
        <f t="shared" si="18"/>
        <v>-0.78031876948918677</v>
      </c>
      <c r="O79" s="4">
        <f t="shared" si="18"/>
        <v>-0.75278115080831798</v>
      </c>
    </row>
    <row r="80" spans="2:15" x14ac:dyDescent="0.2">
      <c r="B80" s="4">
        <v>73</v>
      </c>
      <c r="C80" s="4">
        <v>2.9700000000000001E-2</v>
      </c>
      <c r="D80" s="4">
        <f>SUM(C$8:C80)</f>
        <v>0.37797999999999998</v>
      </c>
      <c r="E80" s="4">
        <f t="shared" si="12"/>
        <v>0.31475579458706937</v>
      </c>
      <c r="F80" s="4">
        <f t="shared" si="10"/>
        <v>2.6345026499218462E-5</v>
      </c>
      <c r="G80" s="4">
        <f t="shared" si="11"/>
        <v>4.0914988805137255E-2</v>
      </c>
      <c r="H80" s="5">
        <f t="shared" si="13"/>
        <v>4.0941333831636471E-2</v>
      </c>
      <c r="I80" s="4">
        <f t="shared" si="14"/>
        <v>1.2739404197849802E-2</v>
      </c>
      <c r="J80" s="4">
        <f t="shared" si="15"/>
        <v>0.39213291460517374</v>
      </c>
      <c r="K80" s="4">
        <f t="shared" si="16"/>
        <v>0.3998767791045873</v>
      </c>
      <c r="L80" s="4">
        <f t="shared" si="17"/>
        <v>-0.97291399481524565</v>
      </c>
      <c r="M80" s="4">
        <f t="shared" si="18"/>
        <v>-4.3566516224154501</v>
      </c>
      <c r="N80" s="4">
        <f t="shared" si="18"/>
        <v>-0.69755883669517149</v>
      </c>
      <c r="O80" s="4">
        <f t="shared" si="18"/>
        <v>-0.67212906346279733</v>
      </c>
    </row>
    <row r="81" spans="1:15" x14ac:dyDescent="0.2">
      <c r="B81" s="4">
        <v>74</v>
      </c>
      <c r="C81" s="4">
        <v>3.2289999999999999E-2</v>
      </c>
      <c r="D81" s="4">
        <f>SUM(C$8:C81)</f>
        <v>0.41026999999999997</v>
      </c>
      <c r="E81" s="4">
        <f t="shared" si="12"/>
        <v>0.33652891124334272</v>
      </c>
      <c r="F81" s="4">
        <f t="shared" si="10"/>
        <v>2.6042106406803249E-5</v>
      </c>
      <c r="G81" s="4">
        <f t="shared" si="11"/>
        <v>4.3795222261523423E-2</v>
      </c>
      <c r="H81" s="5">
        <f t="shared" si="13"/>
        <v>4.3821264367930227E-2</v>
      </c>
      <c r="I81" s="4">
        <f t="shared" si="14"/>
        <v>1.276526310792192E-2</v>
      </c>
      <c r="J81" s="4">
        <f t="shared" si="15"/>
        <v>0.41733395277993479</v>
      </c>
      <c r="K81" s="4">
        <f t="shared" si="16"/>
        <v>0.42477183817675168</v>
      </c>
      <c r="L81" s="4">
        <f t="shared" si="17"/>
        <v>-0.89093979943848611</v>
      </c>
      <c r="M81" s="4">
        <f t="shared" si="18"/>
        <v>-4.3546107746070852</v>
      </c>
      <c r="N81" s="4">
        <f t="shared" si="18"/>
        <v>-0.61592492436049984</v>
      </c>
      <c r="O81" s="4">
        <f t="shared" si="18"/>
        <v>-0.59241804852637214</v>
      </c>
    </row>
    <row r="82" spans="1:15" x14ac:dyDescent="0.2">
      <c r="B82" s="4">
        <v>75</v>
      </c>
      <c r="C82" s="4">
        <v>3.5180000000000003E-2</v>
      </c>
      <c r="D82" s="4">
        <f>SUM(C$8:C82)</f>
        <v>0.44544999999999996</v>
      </c>
      <c r="E82" s="4">
        <f t="shared" si="12"/>
        <v>0.35946403001816918</v>
      </c>
      <c r="F82" s="4">
        <f t="shared" si="10"/>
        <v>2.5746665870904463E-5</v>
      </c>
      <c r="G82" s="4">
        <f t="shared" si="11"/>
        <v>4.6835423654705867E-2</v>
      </c>
      <c r="H82" s="5">
        <f t="shared" si="13"/>
        <v>4.6861170320576774E-2</v>
      </c>
      <c r="I82" s="4">
        <f t="shared" si="14"/>
        <v>1.2790826010875334E-2</v>
      </c>
      <c r="J82" s="4">
        <f t="shared" si="15"/>
        <v>0.44314076765160848</v>
      </c>
      <c r="K82" s="4">
        <f t="shared" si="16"/>
        <v>0.45026345720512639</v>
      </c>
      <c r="L82" s="4">
        <f t="shared" si="17"/>
        <v>-0.80867027181548445</v>
      </c>
      <c r="M82" s="4">
        <f t="shared" si="18"/>
        <v>-4.3525973215572664</v>
      </c>
      <c r="N82" s="4">
        <f t="shared" si="18"/>
        <v>-0.5353868023676559</v>
      </c>
      <c r="O82" s="4">
        <f t="shared" si="18"/>
        <v>-0.51363602153803689</v>
      </c>
    </row>
    <row r="83" spans="1:15" x14ac:dyDescent="0.2">
      <c r="B83" s="4">
        <v>76</v>
      </c>
      <c r="C83" s="4">
        <v>3.8240000000000003E-2</v>
      </c>
      <c r="D83" s="4">
        <f>SUM(C$8:C83)</f>
        <v>0.48368999999999995</v>
      </c>
      <c r="E83" s="4">
        <f t="shared" si="12"/>
        <v>0.38349571137820782</v>
      </c>
      <c r="F83" s="4">
        <f t="shared" si="10"/>
        <v>2.5458424128697297E-5</v>
      </c>
      <c r="G83" s="4">
        <f t="shared" si="11"/>
        <v>5.004216580096732E-2</v>
      </c>
      <c r="H83" s="5">
        <f t="shared" si="13"/>
        <v>5.0067624225096016E-2</v>
      </c>
      <c r="I83" s="4">
        <f t="shared" si="14"/>
        <v>1.2816100173590916E-2</v>
      </c>
      <c r="J83" s="4">
        <f t="shared" si="15"/>
        <v>0.46946398448572324</v>
      </c>
      <c r="K83" s="4">
        <f t="shared" si="16"/>
        <v>0.47626338720625194</v>
      </c>
      <c r="L83" s="4">
        <f t="shared" si="17"/>
        <v>-0.72631107333837919</v>
      </c>
      <c r="M83" s="4">
        <f t="shared" si="18"/>
        <v>-4.3506105375447621</v>
      </c>
      <c r="N83" s="4">
        <f t="shared" si="18"/>
        <v>-0.45591544186753208</v>
      </c>
      <c r="O83" s="4">
        <f t="shared" si="18"/>
        <v>-0.4357701495840845</v>
      </c>
    </row>
    <row r="84" spans="1:15" x14ac:dyDescent="0.2">
      <c r="B84" s="4">
        <v>77</v>
      </c>
      <c r="C84" s="4">
        <v>4.1450000000000001E-2</v>
      </c>
      <c r="D84" s="4">
        <f>SUM(C$8:C84)</f>
        <v>0.52513999999999994</v>
      </c>
      <c r="E84" s="4">
        <f t="shared" si="12"/>
        <v>0.40852744758722415</v>
      </c>
      <c r="F84" s="4">
        <f t="shared" si="10"/>
        <v>2.5177114469332924E-5</v>
      </c>
      <c r="G84" s="4">
        <f t="shared" si="11"/>
        <v>5.3422199144271341E-2</v>
      </c>
      <c r="H84" s="5">
        <f t="shared" si="13"/>
        <v>5.3447376258740673E-2</v>
      </c>
      <c r="I84" s="4">
        <f t="shared" si="14"/>
        <v>1.2841092591802883E-2</v>
      </c>
      <c r="J84" s="4">
        <f t="shared" si="15"/>
        <v>0.49620452105800206</v>
      </c>
      <c r="K84" s="4">
        <f t="shared" si="16"/>
        <v>0.50267380545042806</v>
      </c>
      <c r="L84" s="4">
        <f t="shared" si="17"/>
        <v>-0.64409038527308282</v>
      </c>
      <c r="M84" s="4">
        <f t="shared" si="18"/>
        <v>-4.348649725309663</v>
      </c>
      <c r="N84" s="4">
        <f t="shared" si="18"/>
        <v>-0.37748295246341618</v>
      </c>
      <c r="O84" s="4">
        <f t="shared" si="18"/>
        <v>-0.35880701359565276</v>
      </c>
    </row>
    <row r="85" spans="1:15" x14ac:dyDescent="0.2">
      <c r="B85" s="4">
        <v>78</v>
      </c>
      <c r="C85" s="4">
        <v>4.5019999999999998E-2</v>
      </c>
      <c r="D85" s="4">
        <f>SUM(C$8:C85)</f>
        <v>0.57015999999999989</v>
      </c>
      <c r="E85" s="4">
        <f t="shared" si="12"/>
        <v>0.43456503813231517</v>
      </c>
      <c r="F85" s="4">
        <f t="shared" si="10"/>
        <v>2.4902483359341813E-5</v>
      </c>
      <c r="G85" s="4">
        <f t="shared" si="11"/>
        <v>5.6982454124631488E-2</v>
      </c>
      <c r="H85" s="5">
        <f t="shared" si="13"/>
        <v>5.7007356607990826E-2</v>
      </c>
      <c r="I85" s="4">
        <f t="shared" si="14"/>
        <v>1.2865810003587996E-2</v>
      </c>
      <c r="J85" s="4">
        <f t="shared" si="15"/>
        <v>0.52325422833354218</v>
      </c>
      <c r="K85" s="4">
        <f t="shared" si="16"/>
        <v>0.52938794885181673</v>
      </c>
      <c r="L85" s="4">
        <f t="shared" si="17"/>
        <v>-0.56183825578852198</v>
      </c>
      <c r="M85" s="4">
        <f t="shared" si="18"/>
        <v>-4.3467142145842717</v>
      </c>
      <c r="N85" s="4">
        <f t="shared" si="18"/>
        <v>-0.30006252344796797</v>
      </c>
      <c r="O85" s="4">
        <f t="shared" si="18"/>
        <v>-0.28273274730339265</v>
      </c>
    </row>
    <row r="86" spans="1:15" x14ac:dyDescent="0.2">
      <c r="B86" s="4">
        <v>79</v>
      </c>
      <c r="C86" s="4">
        <v>4.9140000000000003E-2</v>
      </c>
      <c r="D86" s="4">
        <f>SUM(C$8:C86)</f>
        <v>0.61929999999999985</v>
      </c>
      <c r="E86" s="4">
        <f t="shared" si="12"/>
        <v>0.4616788694718641</v>
      </c>
      <c r="F86" s="4">
        <f t="shared" si="10"/>
        <v>2.4634289632864148E-5</v>
      </c>
      <c r="G86" s="4">
        <f t="shared" si="11"/>
        <v>6.0730043546480129E-2</v>
      </c>
      <c r="H86" s="5">
        <f t="shared" si="13"/>
        <v>6.0754677836112991E-2</v>
      </c>
      <c r="I86" s="4">
        <f t="shared" si="14"/>
        <v>1.2890258902019114E-2</v>
      </c>
      <c r="J86" s="4">
        <f t="shared" si="15"/>
        <v>0.55049677031210509</v>
      </c>
      <c r="K86" s="4">
        <f t="shared" si="16"/>
        <v>0.55629098332007576</v>
      </c>
      <c r="L86" s="4">
        <f t="shared" si="17"/>
        <v>-0.47916547103812207</v>
      </c>
      <c r="M86" s="4">
        <f t="shared" si="18"/>
        <v>-4.344803360717659</v>
      </c>
      <c r="N86" s="4">
        <f t="shared" si="18"/>
        <v>-0.22362836878338976</v>
      </c>
      <c r="O86" s="4">
        <f t="shared" si="18"/>
        <v>-0.2075331559751569</v>
      </c>
    </row>
    <row r="87" spans="1:15" x14ac:dyDescent="0.2">
      <c r="A87" s="9"/>
      <c r="B87" s="4">
        <v>80</v>
      </c>
      <c r="C87" s="4">
        <v>5.3949999999999998E-2</v>
      </c>
      <c r="D87" s="4">
        <f>SUM(C$8:C87)</f>
        <v>0.6732499999999999</v>
      </c>
      <c r="E87" s="4">
        <f t="shared" si="12"/>
        <v>0.48995177555562608</v>
      </c>
      <c r="F87" s="4">
        <f t="shared" si="10"/>
        <v>2.4372303741150792E-5</v>
      </c>
      <c r="G87" s="4">
        <f t="shared" si="11"/>
        <v>6.4672264947037802E-2</v>
      </c>
      <c r="H87" s="5">
        <f t="shared" si="13"/>
        <v>6.4696637250778954E-2</v>
      </c>
      <c r="I87" s="4">
        <f t="shared" si="14"/>
        <v>1.2914445547047126E-2</v>
      </c>
      <c r="J87" s="4">
        <f t="shared" si="15"/>
        <v>0.57780874890350087</v>
      </c>
      <c r="K87" s="4">
        <f t="shared" si="16"/>
        <v>0.58326111482622633</v>
      </c>
      <c r="L87" s="4">
        <f t="shared" si="17"/>
        <v>-0.39563854729042908</v>
      </c>
      <c r="M87" s="4">
        <f t="shared" si="18"/>
        <v>-4.3429165433866279</v>
      </c>
      <c r="N87" s="4">
        <f t="shared" si="18"/>
        <v>-0.14815567554222944</v>
      </c>
      <c r="O87" s="4">
        <f t="shared" si="18"/>
        <v>-0.13319381765989502</v>
      </c>
    </row>
    <row r="88" spans="1:15" x14ac:dyDescent="0.2">
      <c r="B88" s="4">
        <v>81</v>
      </c>
      <c r="C88" s="4">
        <v>5.9499999999999997E-2</v>
      </c>
      <c r="D88" s="4">
        <f>SUM(C$8:C88)</f>
        <v>0.7327499999999999</v>
      </c>
      <c r="E88" s="4">
        <f t="shared" si="12"/>
        <v>0.51941443908339591</v>
      </c>
      <c r="F88" s="4">
        <f t="shared" si="10"/>
        <v>2.4116307056319038E-5</v>
      </c>
      <c r="G88" s="4">
        <f t="shared" si="11"/>
        <v>6.8816602964682172E-2</v>
      </c>
      <c r="H88" s="5">
        <f t="shared" si="13"/>
        <v>6.8840719271738487E-2</v>
      </c>
      <c r="I88" s="4">
        <f t="shared" si="14"/>
        <v>1.2938375976664918E-2</v>
      </c>
      <c r="J88" s="4">
        <f t="shared" si="15"/>
        <v>0.60506107252534669</v>
      </c>
      <c r="K88" s="4">
        <f t="shared" si="16"/>
        <v>0.61017094085683454</v>
      </c>
      <c r="L88" s="4">
        <f t="shared" si="17"/>
        <v>-0.3109506993911354</v>
      </c>
      <c r="M88" s="4">
        <f t="shared" si="18"/>
        <v>-4.3410531653868452</v>
      </c>
      <c r="N88" s="4">
        <f t="shared" si="18"/>
        <v>-7.362055555088598E-2</v>
      </c>
      <c r="O88" s="4">
        <f t="shared" si="18"/>
        <v>-5.9700169306138778E-2</v>
      </c>
    </row>
    <row r="89" spans="1:15" x14ac:dyDescent="0.2">
      <c r="B89" s="4">
        <v>82</v>
      </c>
      <c r="C89" s="4">
        <v>6.5780000000000005E-2</v>
      </c>
      <c r="D89" s="4">
        <f>SUM(C$8:C89)</f>
        <v>0.79852999999999996</v>
      </c>
      <c r="E89" s="4">
        <f t="shared" si="12"/>
        <v>0.5500100365900753</v>
      </c>
      <c r="F89" s="4">
        <f t="shared" si="10"/>
        <v>2.3866091224823321E-5</v>
      </c>
      <c r="G89" s="4">
        <f t="shared" si="11"/>
        <v>7.3170731707317069E-2</v>
      </c>
      <c r="H89" s="5">
        <f t="shared" si="13"/>
        <v>7.3194597798541886E-2</v>
      </c>
      <c r="I89" s="4">
        <f t="shared" si="14"/>
        <v>1.2962056017406964E-2</v>
      </c>
      <c r="J89" s="4">
        <f t="shared" si="15"/>
        <v>0.63212055882855767</v>
      </c>
      <c r="K89" s="4">
        <f t="shared" si="16"/>
        <v>0.63688903275267428</v>
      </c>
      <c r="L89" s="4">
        <f t="shared" si="17"/>
        <v>-0.22498274158823814</v>
      </c>
      <c r="M89" s="4">
        <f t="shared" si="18"/>
        <v>-4.3392126514980722</v>
      </c>
      <c r="N89" s="4">
        <f t="shared" si="18"/>
        <v>0</v>
      </c>
      <c r="O89" s="4">
        <f t="shared" si="18"/>
        <v>1.2962420187932335E-2</v>
      </c>
    </row>
    <row r="90" spans="1:15" x14ac:dyDescent="0.2">
      <c r="B90" s="4">
        <v>83</v>
      </c>
      <c r="C90" s="4">
        <v>7.2870000000000004E-2</v>
      </c>
      <c r="D90" s="4">
        <f>SUM(C$8:C90)</f>
        <v>0.87139999999999995</v>
      </c>
      <c r="E90" s="4">
        <f t="shared" si="12"/>
        <v>0.58163457254032291</v>
      </c>
      <c r="F90" s="4">
        <f t="shared" si="10"/>
        <v>2.3621457566539318E-5</v>
      </c>
      <c r="G90" s="4">
        <f t="shared" si="11"/>
        <v>7.7742517120741636E-2</v>
      </c>
      <c r="H90" s="5">
        <f t="shared" si="13"/>
        <v>7.7766138578308178E-2</v>
      </c>
      <c r="I90" s="4">
        <f t="shared" si="14"/>
        <v>1.2985491294230322E-2</v>
      </c>
      <c r="J90" s="4">
        <f t="shared" si="15"/>
        <v>0.65885175275012975</v>
      </c>
      <c r="K90" s="4">
        <f t="shared" si="16"/>
        <v>0.66328173034483484</v>
      </c>
      <c r="L90" s="4">
        <f t="shared" si="17"/>
        <v>-0.13765416529879537</v>
      </c>
      <c r="M90" s="4">
        <f t="shared" si="18"/>
        <v>-4.3373944474182231</v>
      </c>
      <c r="N90" s="4">
        <f t="shared" si="18"/>
        <v>7.272816319406894E-2</v>
      </c>
      <c r="O90" s="4">
        <f t="shared" si="18"/>
        <v>8.4808588208186722E-2</v>
      </c>
    </row>
    <row r="91" spans="1:15" x14ac:dyDescent="0.2">
      <c r="B91" s="4">
        <v>84</v>
      </c>
      <c r="C91" s="4">
        <v>8.0659999999999996E-2</v>
      </c>
      <c r="D91" s="4">
        <f>SUM(C$8:C91)</f>
        <v>0.95205999999999991</v>
      </c>
      <c r="E91" s="4">
        <f t="shared" si="12"/>
        <v>0.61405484302989122</v>
      </c>
      <c r="F91" s="4">
        <f t="shared" si="10"/>
        <v>2.3382216515732512E-5</v>
      </c>
      <c r="G91" s="4">
        <f t="shared" si="11"/>
        <v>8.2540019357019406E-2</v>
      </c>
      <c r="H91" s="5">
        <f t="shared" si="13"/>
        <v>8.2563401573535145E-2</v>
      </c>
      <c r="I91" s="4">
        <f t="shared" si="14"/>
        <v>1.3008687239821515E-2</v>
      </c>
      <c r="J91" s="4">
        <f t="shared" si="15"/>
        <v>0.68511893125768797</v>
      </c>
      <c r="K91" s="4">
        <f t="shared" si="16"/>
        <v>0.68921512059869749</v>
      </c>
      <c r="L91" s="4">
        <f t="shared" si="17"/>
        <v>-4.9127220966692912E-2</v>
      </c>
      <c r="M91" s="4">
        <f t="shared" si="18"/>
        <v>-4.3355980187612122</v>
      </c>
      <c r="N91" s="4">
        <f t="shared" si="18"/>
        <v>0.14458530947436279</v>
      </c>
      <c r="O91" s="4">
        <f t="shared" si="18"/>
        <v>0.15585292639492049</v>
      </c>
    </row>
    <row r="92" spans="1:15" x14ac:dyDescent="0.2">
      <c r="B92" s="4">
        <v>85</v>
      </c>
      <c r="C92" s="4">
        <v>8.9130000000000001E-2</v>
      </c>
      <c r="D92" s="4">
        <f>SUM(C$8:C92)</f>
        <v>1.0411899999999998</v>
      </c>
      <c r="E92" s="4">
        <f t="shared" si="12"/>
        <v>0.64696567894840484</v>
      </c>
      <c r="F92" s="4">
        <f t="shared" si="10"/>
        <v>2.3148187100538261E-5</v>
      </c>
      <c r="G92" s="4">
        <f t="shared" si="11"/>
        <v>8.7571495142847317E-2</v>
      </c>
      <c r="H92" s="5">
        <f t="shared" si="13"/>
        <v>8.7594643329947861E-2</v>
      </c>
      <c r="I92" s="4">
        <f t="shared" si="14"/>
        <v>1.3031649103367848E-2</v>
      </c>
      <c r="J92" s="4">
        <f t="shared" si="15"/>
        <v>0.71078825607047635</v>
      </c>
      <c r="K92" s="4">
        <f t="shared" si="16"/>
        <v>0.71455716203393893</v>
      </c>
      <c r="L92" s="4">
        <f t="shared" si="17"/>
        <v>4.0364289789423871E-2</v>
      </c>
      <c r="M92" s="4">
        <f t="shared" si="18"/>
        <v>-4.3338228501141627</v>
      </c>
      <c r="N92" s="4">
        <f t="shared" si="18"/>
        <v>0.2155920553563801</v>
      </c>
      <c r="O92" s="4">
        <f t="shared" si="18"/>
        <v>0.22610993700969059</v>
      </c>
    </row>
    <row r="93" spans="1:15" x14ac:dyDescent="0.2">
      <c r="B93" s="4">
        <v>86</v>
      </c>
      <c r="C93" s="4">
        <v>9.7769999999999996E-2</v>
      </c>
      <c r="D93" s="4">
        <f>SUM(C$8:C93)</f>
        <v>1.1389599999999998</v>
      </c>
      <c r="E93" s="4">
        <f t="shared" si="12"/>
        <v>0.6798481933829057</v>
      </c>
      <c r="F93" s="4">
        <f t="shared" si="10"/>
        <v>2.2919196457878728E-5</v>
      </c>
      <c r="G93" s="4">
        <f t="shared" si="11"/>
        <v>9.2845400147924903E-2</v>
      </c>
      <c r="H93" s="5">
        <f t="shared" si="13"/>
        <v>9.2868319344382777E-2</v>
      </c>
      <c r="I93" s="4">
        <f t="shared" si="14"/>
        <v>1.3054381958831462E-2</v>
      </c>
      <c r="J93" s="4">
        <f t="shared" si="15"/>
        <v>0.73573002579132385</v>
      </c>
      <c r="K93" s="4">
        <f t="shared" si="16"/>
        <v>0.73917990697489444</v>
      </c>
      <c r="L93" s="4">
        <f t="shared" si="17"/>
        <v>0.13011556532335308</v>
      </c>
      <c r="M93" s="4">
        <f t="shared" si="18"/>
        <v>-4.3320684441496846</v>
      </c>
      <c r="N93" s="4">
        <f t="shared" si="18"/>
        <v>0.28576829393552799</v>
      </c>
      <c r="O93" s="4">
        <f t="shared" si="18"/>
        <v>0.29559399653813495</v>
      </c>
    </row>
    <row r="94" spans="1:15" x14ac:dyDescent="0.2">
      <c r="B94" s="4">
        <v>87</v>
      </c>
      <c r="C94" s="4">
        <v>0.107</v>
      </c>
      <c r="D94" s="4">
        <f>SUM(C$8:C94)</f>
        <v>1.2459599999999997</v>
      </c>
      <c r="E94" s="4">
        <f t="shared" si="12"/>
        <v>0.71233538250031314</v>
      </c>
      <c r="F94" s="4">
        <f t="shared" si="10"/>
        <v>2.2695079381027117E-5</v>
      </c>
      <c r="G94" s="4">
        <f t="shared" si="11"/>
        <v>9.837039135332315E-2</v>
      </c>
      <c r="H94" s="5">
        <f t="shared" si="13"/>
        <v>9.8393086432704183E-2</v>
      </c>
      <c r="I94" s="4">
        <f t="shared" si="14"/>
        <v>1.3076890712758082E-2</v>
      </c>
      <c r="J94" s="4">
        <f t="shared" si="15"/>
        <v>0.75982096981451996</v>
      </c>
      <c r="K94" s="4">
        <f t="shared" si="16"/>
        <v>0.76296176474375166</v>
      </c>
      <c r="L94" s="4">
        <f t="shared" si="17"/>
        <v>0.21990631712122563</v>
      </c>
      <c r="M94" s="4">
        <f t="shared" si="18"/>
        <v>-4.3303343207895244</v>
      </c>
      <c r="N94" s="4">
        <f t="shared" si="18"/>
        <v>0.35513322834198402</v>
      </c>
      <c r="O94" s="4">
        <f t="shared" si="18"/>
        <v>0.36431932552433749</v>
      </c>
    </row>
    <row r="95" spans="1:15" x14ac:dyDescent="0.2">
      <c r="B95" s="4">
        <v>88</v>
      </c>
      <c r="C95" s="4">
        <v>0.11683</v>
      </c>
      <c r="D95" s="4">
        <f>SUM(C$8:C95)</f>
        <v>1.3627899999999997</v>
      </c>
      <c r="E95" s="4">
        <f t="shared" si="12"/>
        <v>0.74405430860593091</v>
      </c>
      <c r="F95" s="4">
        <f t="shared" si="10"/>
        <v>2.2475677897274262E-5</v>
      </c>
      <c r="G95" s="4">
        <f t="shared" si="11"/>
        <v>0.10415532941985392</v>
      </c>
      <c r="H95" s="5">
        <f t="shared" si="13"/>
        <v>0.10417780509775119</v>
      </c>
      <c r="I95" s="4">
        <f t="shared" si="14"/>
        <v>1.3099180111653008E-2</v>
      </c>
      <c r="J95" s="4">
        <f t="shared" si="15"/>
        <v>0.78294651869005483</v>
      </c>
      <c r="K95" s="4">
        <f t="shared" si="16"/>
        <v>0.78578974133559509</v>
      </c>
      <c r="L95" s="4">
        <f t="shared" si="17"/>
        <v>0.30953406894388075</v>
      </c>
      <c r="M95" s="4">
        <f t="shared" si="18"/>
        <v>-4.3286200164159796</v>
      </c>
      <c r="N95" s="4">
        <f t="shared" si="18"/>
        <v>0.42370540328372081</v>
      </c>
      <c r="O95" s="4">
        <f t="shared" si="18"/>
        <v>0.43229996376761332</v>
      </c>
    </row>
    <row r="96" spans="1:15" x14ac:dyDescent="0.2">
      <c r="B96" s="4">
        <v>89</v>
      </c>
      <c r="C96" s="4">
        <v>0.12725</v>
      </c>
      <c r="D96" s="4">
        <f>SUM(C$8:C96)</f>
        <v>1.4900399999999998</v>
      </c>
      <c r="E96" s="4">
        <f t="shared" si="12"/>
        <v>0.7746363591864871</v>
      </c>
      <c r="F96" s="4">
        <f t="shared" si="10"/>
        <v>2.2260840873379244E-5</v>
      </c>
      <c r="G96" s="4">
        <f t="shared" si="11"/>
        <v>0.11020928105643862</v>
      </c>
      <c r="H96" s="5">
        <f t="shared" si="13"/>
        <v>0.110231541897312</v>
      </c>
      <c r="I96" s="4">
        <f t="shared" si="14"/>
        <v>1.3121254748951872E-2</v>
      </c>
      <c r="J96" s="4">
        <f t="shared" si="15"/>
        <v>0.80500297995139292</v>
      </c>
      <c r="K96" s="4">
        <f t="shared" si="16"/>
        <v>0.80756158552673718</v>
      </c>
      <c r="L96" s="4">
        <f t="shared" si="17"/>
        <v>0.39880296523461384</v>
      </c>
      <c r="M96" s="4">
        <f t="shared" si="18"/>
        <v>-4.3269250831278931</v>
      </c>
      <c r="N96" s="4">
        <f t="shared" si="18"/>
        <v>0.4915027348073206</v>
      </c>
      <c r="O96" s="4">
        <f t="shared" si="18"/>
        <v>0.49954975012979552</v>
      </c>
    </row>
    <row r="97" spans="1:15" x14ac:dyDescent="0.2">
      <c r="B97" s="4">
        <v>90</v>
      </c>
      <c r="C97" s="4">
        <v>0.13827</v>
      </c>
      <c r="D97" s="4">
        <f>SUM(C$8:C97)</f>
        <v>1.6283099999999999</v>
      </c>
      <c r="E97" s="4">
        <f t="shared" si="12"/>
        <v>0.80373902493790217</v>
      </c>
      <c r="F97" s="4">
        <f t="shared" si="10"/>
        <v>2.2050423646686722E-5</v>
      </c>
      <c r="G97" s="4">
        <f t="shared" si="11"/>
        <v>0.1165415213884777</v>
      </c>
      <c r="H97" s="5">
        <f t="shared" si="13"/>
        <v>0.11656357181212439</v>
      </c>
      <c r="I97" s="4">
        <f t="shared" si="14"/>
        <v>1.3143119071613918E-2</v>
      </c>
      <c r="J97" s="4">
        <f t="shared" si="15"/>
        <v>0.82589954535800425</v>
      </c>
      <c r="K97" s="4">
        <f t="shared" si="16"/>
        <v>0.82818776836378616</v>
      </c>
      <c r="L97" s="4">
        <f t="shared" si="17"/>
        <v>0.48754266714361905</v>
      </c>
      <c r="M97" s="4">
        <f t="shared" si="18"/>
        <v>-4.3252490880381691</v>
      </c>
      <c r="N97" s="4">
        <f t="shared" si="18"/>
        <v>0.55854253839607215</v>
      </c>
      <c r="O97" s="4">
        <f t="shared" si="18"/>
        <v>0.56608230630264844</v>
      </c>
    </row>
    <row r="98" spans="1:15" x14ac:dyDescent="0.2">
      <c r="B98" s="4">
        <v>91</v>
      </c>
      <c r="C98" s="4">
        <v>0.14989</v>
      </c>
      <c r="D98" s="4">
        <f>SUM(C$8:C98)</f>
        <v>1.7782</v>
      </c>
      <c r="E98" s="4">
        <f t="shared" si="12"/>
        <v>0.83105803070853235</v>
      </c>
      <c r="F98" s="4">
        <f t="shared" si="10"/>
        <v>2.184428767997902E-5</v>
      </c>
      <c r="G98" s="4">
        <f t="shared" si="11"/>
        <v>0.12316153632621939</v>
      </c>
      <c r="H98" s="5">
        <f t="shared" si="13"/>
        <v>0.12318338061389937</v>
      </c>
      <c r="I98" s="4">
        <f t="shared" si="14"/>
        <v>1.316477738636046E-2</v>
      </c>
      <c r="J98" s="4">
        <f t="shared" si="15"/>
        <v>0.84556005560274927</v>
      </c>
      <c r="K98" s="4">
        <f t="shared" si="16"/>
        <v>0.84759322309030094</v>
      </c>
      <c r="L98" s="4">
        <f t="shared" si="17"/>
        <v>0.5756016167049014</v>
      </c>
      <c r="M98" s="4">
        <f t="shared" si="18"/>
        <v>-4.3235916126101861</v>
      </c>
      <c r="N98" s="4">
        <f t="shared" si="18"/>
        <v>0.62484155551558229</v>
      </c>
      <c r="O98" s="4">
        <f t="shared" si="18"/>
        <v>0.63191102397287136</v>
      </c>
    </row>
    <row r="99" spans="1:15" x14ac:dyDescent="0.2">
      <c r="B99" s="4">
        <v>92</v>
      </c>
      <c r="C99" s="4">
        <v>0.16209999999999999</v>
      </c>
      <c r="D99" s="4">
        <f>SUM(C$8:C99)</f>
        <v>1.9402999999999999</v>
      </c>
      <c r="E99" s="4">
        <f t="shared" si="12"/>
        <v>0.85633915494119928</v>
      </c>
      <c r="F99" s="4">
        <f t="shared" si="10"/>
        <v>2.164230023829226E-5</v>
      </c>
      <c r="G99" s="4">
        <f t="shared" si="11"/>
        <v>0.1300790249331289</v>
      </c>
      <c r="H99" s="5">
        <f t="shared" si="13"/>
        <v>0.13010066723336719</v>
      </c>
      <c r="I99" s="4">
        <f t="shared" si="14"/>
        <v>1.3186233865583707E-2</v>
      </c>
      <c r="J99" s="4">
        <f t="shared" si="15"/>
        <v>0.86392445220350755</v>
      </c>
      <c r="K99" s="4">
        <f t="shared" si="16"/>
        <v>0.86571877620013948</v>
      </c>
      <c r="L99" s="4">
        <f t="shared" si="17"/>
        <v>0.66284260029508979</v>
      </c>
      <c r="M99" s="4">
        <f t="shared" si="18"/>
        <v>-4.321952252030357</v>
      </c>
      <c r="N99" s="4">
        <f t="shared" si="18"/>
        <v>0.69041597870872384</v>
      </c>
      <c r="O99" s="4">
        <f t="shared" si="18"/>
        <v>0.69704905489824065</v>
      </c>
    </row>
    <row r="100" spans="1:15" x14ac:dyDescent="0.2">
      <c r="B100" s="4">
        <v>93</v>
      </c>
      <c r="C100" s="4">
        <v>0.17488999999999999</v>
      </c>
      <c r="D100" s="4">
        <f>SUM(C$8:C100)</f>
        <v>2.1151900000000001</v>
      </c>
      <c r="E100" s="4">
        <f t="shared" si="12"/>
        <v>0.87938962859456382</v>
      </c>
      <c r="F100" s="4">
        <f t="shared" si="10"/>
        <v>2.1444334086079134E-5</v>
      </c>
      <c r="G100" s="4">
        <f t="shared" si="11"/>
        <v>0.13730390179425742</v>
      </c>
      <c r="H100" s="5">
        <f t="shared" si="13"/>
        <v>0.13732534612834349</v>
      </c>
      <c r="I100" s="4">
        <f t="shared" si="14"/>
        <v>1.3207492552943956E-2</v>
      </c>
      <c r="J100" s="4">
        <f t="shared" si="15"/>
        <v>0.8809498537781435</v>
      </c>
      <c r="K100" s="4">
        <f t="shared" si="16"/>
        <v>0.88252220769779555</v>
      </c>
      <c r="L100" s="4">
        <f t="shared" si="17"/>
        <v>0.7491446429787294</v>
      </c>
      <c r="M100" s="4">
        <f t="shared" si="18"/>
        <v>-4.3203306146147256</v>
      </c>
      <c r="N100" s="4">
        <f t="shared" si="18"/>
        <v>0.75528147533401624</v>
      </c>
      <c r="O100" s="4">
        <f t="shared" si="18"/>
        <v>0.76150930347419976</v>
      </c>
    </row>
    <row r="101" spans="1:15" x14ac:dyDescent="0.2">
      <c r="B101" s="4">
        <v>94</v>
      </c>
      <c r="C101" s="4">
        <v>0.18823999999999999</v>
      </c>
      <c r="D101" s="4">
        <f>SUM(C$8:C101)</f>
        <v>2.3034300000000001</v>
      </c>
      <c r="E101" s="4">
        <f t="shared" si="12"/>
        <v>0.90008445501725343</v>
      </c>
      <c r="F101" s="4">
        <f t="shared" si="10"/>
        <v>2.1250267203233387E-5</v>
      </c>
      <c r="G101" s="4">
        <f t="shared" si="11"/>
        <v>0.14484629938461172</v>
      </c>
      <c r="H101" s="5">
        <f t="shared" si="13"/>
        <v>0.14486754965181495</v>
      </c>
      <c r="I101" s="4">
        <f t="shared" si="14"/>
        <v>1.3228557368677119E-2</v>
      </c>
      <c r="J101" s="4">
        <f t="shared" si="15"/>
        <v>0.89661120520766013</v>
      </c>
      <c r="K101" s="4">
        <f t="shared" si="16"/>
        <v>0.89797888981084906</v>
      </c>
      <c r="L101" s="4">
        <f t="shared" si="17"/>
        <v>0.83439931639291409</v>
      </c>
      <c r="M101" s="4">
        <f t="shared" si="18"/>
        <v>-4.3187263212472153</v>
      </c>
      <c r="N101" s="4">
        <f t="shared" si="18"/>
        <v>0.81945321003450444</v>
      </c>
      <c r="O101" s="4">
        <f t="shared" si="18"/>
        <v>0.82530442142717308</v>
      </c>
    </row>
    <row r="102" spans="1:15" x14ac:dyDescent="0.2">
      <c r="B102" s="4">
        <v>95</v>
      </c>
      <c r="C102" s="4">
        <v>0.20211999999999999</v>
      </c>
      <c r="D102" s="4">
        <f>SUM(C$8:C102)</f>
        <v>2.5055499999999999</v>
      </c>
      <c r="E102" s="4">
        <f t="shared" si="12"/>
        <v>0.91836931124242871</v>
      </c>
      <c r="F102" s="4">
        <f t="shared" si="10"/>
        <v>2.1059982518614942E-5</v>
      </c>
      <c r="G102" s="4">
        <f t="shared" si="11"/>
        <v>0.15271657043752224</v>
      </c>
      <c r="H102" s="5">
        <f t="shared" si="13"/>
        <v>0.15273763042004085</v>
      </c>
      <c r="I102" s="4">
        <f t="shared" si="14"/>
        <v>1.3249432114629256E-2</v>
      </c>
      <c r="J102" s="4">
        <f t="shared" si="15"/>
        <v>0.91090146307729325</v>
      </c>
      <c r="K102" s="4">
        <f t="shared" si="16"/>
        <v>0.91208196809376341</v>
      </c>
      <c r="L102" s="4">
        <f t="shared" si="17"/>
        <v>0.91850827131510937</v>
      </c>
      <c r="M102" s="4">
        <f t="shared" si="18"/>
        <v>-4.3171390048476308</v>
      </c>
      <c r="N102" s="4">
        <f t="shared" si="18"/>
        <v>0.88294586601772562</v>
      </c>
      <c r="O102" s="4">
        <f t="shared" si="18"/>
        <v>0.88844680432009782</v>
      </c>
    </row>
    <row r="103" spans="1:15" x14ac:dyDescent="0.2">
      <c r="B103" s="4">
        <v>96</v>
      </c>
      <c r="C103" s="4">
        <v>0.21651000000000001</v>
      </c>
      <c r="D103" s="4">
        <f>SUM(C$8:C103)</f>
        <v>2.7220599999999999</v>
      </c>
      <c r="E103" s="4">
        <f t="shared" si="12"/>
        <v>0.93426080789058963</v>
      </c>
      <c r="F103" s="4">
        <f t="shared" si="10"/>
        <v>2.087336765982684E-5</v>
      </c>
      <c r="G103" s="4">
        <f t="shared" si="11"/>
        <v>0.16092529031301309</v>
      </c>
      <c r="H103" s="5">
        <f t="shared" si="13"/>
        <v>0.16094616368067291</v>
      </c>
      <c r="I103" s="4">
        <f t="shared" si="14"/>
        <v>1.3270120479034753E-2</v>
      </c>
      <c r="J103" s="4">
        <f t="shared" si="15"/>
        <v>0.92383129871871639</v>
      </c>
      <c r="K103" s="4">
        <f t="shared" si="16"/>
        <v>0.92484206656145063</v>
      </c>
      <c r="L103" s="4">
        <f t="shared" si="17"/>
        <v>1.0013889466020636</v>
      </c>
      <c r="M103" s="4">
        <f t="shared" si="18"/>
        <v>-4.3155683098675386</v>
      </c>
      <c r="N103" s="4">
        <f t="shared" si="18"/>
        <v>0.94577366522149819</v>
      </c>
      <c r="O103" s="4">
        <f t="shared" si="18"/>
        <v>0.95094858959836159</v>
      </c>
    </row>
    <row r="104" spans="1:15" x14ac:dyDescent="0.2">
      <c r="B104" s="4">
        <v>97</v>
      </c>
      <c r="C104" s="4">
        <v>0.23138</v>
      </c>
      <c r="D104" s="4">
        <f>SUM(C$8:C104)</f>
        <v>2.9534400000000001</v>
      </c>
      <c r="E104" s="4">
        <f t="shared" si="12"/>
        <v>0.94784003331125666</v>
      </c>
      <c r="F104" s="4">
        <f t="shared" si="10"/>
        <v>2.0690314718094308E-5</v>
      </c>
      <c r="G104" s="4">
        <f t="shared" si="11"/>
        <v>0.16948325936617056</v>
      </c>
      <c r="H104" s="5">
        <f t="shared" si="13"/>
        <v>0.16950394968088867</v>
      </c>
      <c r="I104" s="4">
        <f t="shared" si="14"/>
        <v>1.3290626041054909E-2</v>
      </c>
      <c r="J104" s="4">
        <f t="shared" si="15"/>
        <v>0.93542832034517442</v>
      </c>
      <c r="K104" s="4">
        <f t="shared" si="16"/>
        <v>0.93628651839230947</v>
      </c>
      <c r="L104" s="4">
        <f t="shared" si="17"/>
        <v>1.0829705926781525</v>
      </c>
      <c r="M104" s="4">
        <f t="shared" si="18"/>
        <v>-4.3140138918122073</v>
      </c>
      <c r="N104" s="4">
        <f t="shared" si="18"/>
        <v>1.0079503874347782</v>
      </c>
      <c r="O104" s="4">
        <f t="shared" si="18"/>
        <v>1.0128216559411416</v>
      </c>
    </row>
    <row r="105" spans="1:15" x14ac:dyDescent="0.2">
      <c r="B105" s="4">
        <v>98</v>
      </c>
      <c r="C105" s="4">
        <v>0.24668000000000001</v>
      </c>
      <c r="D105" s="4">
        <f>SUM(C$8:C105)</f>
        <v>3.2001200000000001</v>
      </c>
      <c r="E105" s="4">
        <f t="shared" si="12"/>
        <v>0.95924268719263506</v>
      </c>
      <c r="F105" s="4">
        <f t="shared" si="10"/>
        <v>2.0510720027190064E-5</v>
      </c>
      <c r="G105" s="4">
        <f t="shared" si="11"/>
        <v>0.17840150531551247</v>
      </c>
      <c r="H105" s="5">
        <f t="shared" si="13"/>
        <v>0.17842201603553964</v>
      </c>
      <c r="I105" s="4">
        <f t="shared" si="14"/>
        <v>1.3310952275089716E-2</v>
      </c>
      <c r="J105" s="4">
        <f t="shared" si="15"/>
        <v>0.94573583710727727</v>
      </c>
      <c r="K105" s="4">
        <f t="shared" si="16"/>
        <v>0.94645814478979007</v>
      </c>
      <c r="L105" s="4">
        <f t="shared" si="17"/>
        <v>1.1631883091025734</v>
      </c>
      <c r="M105" s="4">
        <f t="shared" si="18"/>
        <v>-4.3124754167871258</v>
      </c>
      <c r="N105" s="4">
        <f t="shared" si="18"/>
        <v>1.0694893884379124</v>
      </c>
      <c r="O105" s="4">
        <f t="shared" si="18"/>
        <v>1.0740776237151579</v>
      </c>
    </row>
    <row r="106" spans="1:15" x14ac:dyDescent="0.2">
      <c r="B106" s="4">
        <v>99</v>
      </c>
      <c r="C106" s="4">
        <v>0.26236999999999999</v>
      </c>
      <c r="D106" s="4">
        <f>SUM(C$8:C106)</f>
        <v>3.4624899999999998</v>
      </c>
      <c r="E106" s="4">
        <f t="shared" si="12"/>
        <v>0.96864840073604408</v>
      </c>
      <c r="F106" s="4">
        <f t="shared" si="10"/>
        <v>2.0334483955433073E-5</v>
      </c>
      <c r="G106" s="4">
        <f t="shared" si="11"/>
        <v>0.18769128561135717</v>
      </c>
      <c r="H106" s="5">
        <f t="shared" si="13"/>
        <v>0.18771162009531261</v>
      </c>
      <c r="I106" s="4">
        <f t="shared" si="14"/>
        <v>1.333110255487735E-2</v>
      </c>
      <c r="J106" s="4">
        <f t="shared" si="15"/>
        <v>0.95481120913393891</v>
      </c>
      <c r="K106" s="4">
        <f t="shared" si="16"/>
        <v>0.95541362553930531</v>
      </c>
      <c r="L106" s="4">
        <f t="shared" si="17"/>
        <v>1.2419879834226442</v>
      </c>
      <c r="M106" s="4">
        <f t="shared" si="18"/>
        <v>-4.3109525610675252</v>
      </c>
      <c r="N106" s="4">
        <f t="shared" si="18"/>
        <v>1.1304036172220209</v>
      </c>
      <c r="O106" s="4">
        <f t="shared" si="18"/>
        <v>1.1347278563554422</v>
      </c>
    </row>
    <row r="107" spans="1:15" x14ac:dyDescent="0.2">
      <c r="B107" s="4">
        <v>100</v>
      </c>
      <c r="C107" s="4">
        <v>0.27839000000000003</v>
      </c>
      <c r="D107" s="4">
        <f>SUM(C$8:C107)</f>
        <v>3.7408799999999998</v>
      </c>
      <c r="E107" s="4">
        <f t="shared" si="12"/>
        <v>0.97626679128455918</v>
      </c>
      <c r="F107" s="4">
        <f t="shared" si="10"/>
        <v>2.0161510709864727E-5</v>
      </c>
      <c r="G107" s="4">
        <f t="shared" si="11"/>
        <v>0.19736408980419257</v>
      </c>
      <c r="H107" s="5">
        <f t="shared" si="13"/>
        <v>0.19738425131490242</v>
      </c>
      <c r="I107" s="4">
        <f t="shared" si="14"/>
        <v>1.3351080157394057E-2</v>
      </c>
      <c r="J107" s="4">
        <f t="shared" si="15"/>
        <v>0.96272384737973382</v>
      </c>
      <c r="K107" s="4">
        <f t="shared" si="16"/>
        <v>0.96322152428132624</v>
      </c>
      <c r="L107" s="4">
        <f t="shared" si="17"/>
        <v>1.3193208778667682</v>
      </c>
      <c r="M107" s="4">
        <f t="shared" si="18"/>
        <v>-4.3094450106894993</v>
      </c>
      <c r="N107" s="4">
        <f t="shared" si="18"/>
        <v>1.1907056323430298</v>
      </c>
      <c r="O107" s="4">
        <f t="shared" si="18"/>
        <v>1.1947834625217042</v>
      </c>
    </row>
    <row r="108" spans="1:15" x14ac:dyDescent="0.2">
      <c r="A108" s="10"/>
    </row>
    <row r="109" spans="1:15" x14ac:dyDescent="0.2">
      <c r="A109" s="10"/>
    </row>
    <row r="110" spans="1:15" x14ac:dyDescent="0.2">
      <c r="A110" s="10"/>
    </row>
    <row r="111" spans="1:15" x14ac:dyDescent="0.2">
      <c r="A111" s="10"/>
    </row>
    <row r="112" spans="1:15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6"/>
  <sheetViews>
    <sheetView zoomScaleNormal="100" workbookViewId="0">
      <selection activeCell="I3" sqref="I3"/>
    </sheetView>
  </sheetViews>
  <sheetFormatPr defaultRowHeight="12.75" x14ac:dyDescent="0.2"/>
  <cols>
    <col min="1" max="1" width="2.85546875" style="2" customWidth="1"/>
    <col min="2" max="2" width="9.140625" style="2" customWidth="1"/>
    <col min="3" max="4" width="10" style="2" customWidth="1"/>
    <col min="5" max="5" width="11" style="2" customWidth="1"/>
    <col min="6" max="6" width="4" style="6" customWidth="1"/>
    <col min="7" max="18" width="9.140625" style="2"/>
    <col min="19" max="19" width="10" style="2" customWidth="1"/>
    <col min="20" max="16384" width="9.140625" style="2"/>
  </cols>
  <sheetData>
    <row r="1" spans="2:20" ht="15.75" x14ac:dyDescent="0.25">
      <c r="B1" s="1" t="s">
        <v>57</v>
      </c>
    </row>
    <row r="2" spans="2:20" x14ac:dyDescent="0.2">
      <c r="B2" s="3" t="s">
        <v>30</v>
      </c>
    </row>
    <row r="3" spans="2:20" x14ac:dyDescent="0.2">
      <c r="B3" s="3"/>
    </row>
    <row r="4" spans="2:20" x14ac:dyDescent="0.2">
      <c r="B4" s="17"/>
      <c r="C4" s="17"/>
      <c r="D4" s="17"/>
      <c r="E4" s="17"/>
      <c r="F4" s="18"/>
      <c r="G4" s="28" t="s">
        <v>31</v>
      </c>
    </row>
    <row r="5" spans="2:20" x14ac:dyDescent="0.2">
      <c r="B5" s="19"/>
      <c r="C5" s="19"/>
      <c r="D5" s="19"/>
      <c r="E5" s="19"/>
      <c r="F5" s="20" t="s">
        <v>32</v>
      </c>
      <c r="G5" s="29">
        <v>0</v>
      </c>
    </row>
    <row r="6" spans="2:20" x14ac:dyDescent="0.2">
      <c r="B6" s="28" t="s">
        <v>33</v>
      </c>
      <c r="C6" s="28" t="s">
        <v>34</v>
      </c>
      <c r="D6" s="28" t="s">
        <v>35</v>
      </c>
      <c r="E6" s="28" t="s">
        <v>36</v>
      </c>
      <c r="F6" s="21"/>
      <c r="G6" s="28" t="s">
        <v>37</v>
      </c>
      <c r="H6" s="28" t="s">
        <v>38</v>
      </c>
      <c r="I6" s="28" t="s">
        <v>39</v>
      </c>
      <c r="J6" s="28" t="s">
        <v>40</v>
      </c>
      <c r="K6" s="28" t="s">
        <v>41</v>
      </c>
      <c r="L6" s="28" t="s">
        <v>42</v>
      </c>
    </row>
    <row r="7" spans="2:20" x14ac:dyDescent="0.2">
      <c r="B7" s="2">
        <v>6.4480817108497637E-2</v>
      </c>
      <c r="C7" s="2">
        <v>0.73303983472399037</v>
      </c>
      <c r="D7" s="2">
        <v>4.042668584000479</v>
      </c>
      <c r="E7" s="2">
        <v>0.78489722315329291</v>
      </c>
      <c r="G7" s="2">
        <f ca="1">OFFSET(B7:D7,0,$G$5,1,1)</f>
        <v>6.4480817108497637E-2</v>
      </c>
      <c r="H7" s="2">
        <f t="shared" ref="H7:H70" ca="1" si="0">(RANK(G7,$G$7:$G$206,1)-0.3)/((COUNT($G$7:$G$206)+0.4))</f>
        <v>0.21307385229540918</v>
      </c>
      <c r="I7" s="2">
        <f t="shared" ref="I7:I70" ca="1" si="1">NORMSINV(H7)</f>
        <v>-0.79580101002689541</v>
      </c>
      <c r="J7" s="2">
        <f t="shared" ref="J7:J70" ca="1" si="2" xml:space="preserve"> -LN(1-H7)</f>
        <v>0.23962087524171707</v>
      </c>
      <c r="K7" s="2">
        <f t="shared" ref="K7:K70" ca="1" si="3">LN(G7)</f>
        <v>-2.7413875085858677</v>
      </c>
      <c r="L7" s="2">
        <f t="shared" ref="L7:L70" ca="1" si="4">LN( -LN(1-H7))</f>
        <v>-1.4286972911532461</v>
      </c>
    </row>
    <row r="8" spans="2:20" x14ac:dyDescent="0.2">
      <c r="B8" s="2">
        <v>1.1293103864639116</v>
      </c>
      <c r="C8" s="2">
        <v>-0.89273748643634399</v>
      </c>
      <c r="D8" s="2">
        <v>0.51062257709792624</v>
      </c>
      <c r="E8" s="2">
        <v>3.2854289737617188</v>
      </c>
      <c r="G8" s="2">
        <f t="shared" ref="G8:G71" ca="1" si="5">OFFSET(B8:D8,0,$G$5,1,1)</f>
        <v>1.1293103864639116</v>
      </c>
      <c r="H8" s="2">
        <f t="shared" ca="1" si="0"/>
        <v>0.97155688622754488</v>
      </c>
      <c r="I8" s="2">
        <f t="shared" ca="1" si="1"/>
        <v>1.9041839786906027</v>
      </c>
      <c r="J8" s="2">
        <f t="shared" ca="1" si="2"/>
        <v>3.5598491943702042</v>
      </c>
      <c r="K8" s="2">
        <f t="shared" ca="1" si="3"/>
        <v>0.12160716896359341</v>
      </c>
      <c r="L8" s="2">
        <f t="shared" ca="1" si="4"/>
        <v>1.2697181828347159</v>
      </c>
      <c r="S8" s="30" t="s">
        <v>43</v>
      </c>
      <c r="T8" s="32">
        <f ca="1" xml:space="preserve"> -INTERCEPT(I7:I206,G7:G206) / SLOPE(I7:I206,G7:G206)</f>
        <v>0.30285213077135698</v>
      </c>
    </row>
    <row r="9" spans="2:20" x14ac:dyDescent="0.2">
      <c r="B9" s="2">
        <v>1.1438129722987325</v>
      </c>
      <c r="C9" s="2">
        <v>-0.31258189503723433</v>
      </c>
      <c r="D9" s="2">
        <v>2.279197759714263</v>
      </c>
      <c r="E9" s="2">
        <v>2.4757912935086668</v>
      </c>
      <c r="G9" s="2">
        <f t="shared" ca="1" si="5"/>
        <v>1.1438129722987325</v>
      </c>
      <c r="H9" s="2">
        <f t="shared" ca="1" si="0"/>
        <v>0.97654690618762463</v>
      </c>
      <c r="I9" s="2">
        <f t="shared" ca="1" si="1"/>
        <v>1.9871462915396865</v>
      </c>
      <c r="J9" s="2">
        <f t="shared" ca="1" si="2"/>
        <v>3.7527528604946916</v>
      </c>
      <c r="K9" s="2">
        <f t="shared" ca="1" si="3"/>
        <v>0.13436739383949753</v>
      </c>
      <c r="L9" s="2">
        <f t="shared" ca="1" si="4"/>
        <v>1.3224896667974666</v>
      </c>
      <c r="S9" s="30" t="s">
        <v>44</v>
      </c>
      <c r="T9" s="32">
        <f ca="1">1/SLOPE(I7:I206,G7:G206)</f>
        <v>0.35030548368109488</v>
      </c>
    </row>
    <row r="10" spans="2:20" x14ac:dyDescent="0.2">
      <c r="B10" s="2">
        <v>8.3610359796650102E-2</v>
      </c>
      <c r="C10" s="2">
        <v>1.4736200579360017</v>
      </c>
      <c r="D10" s="2">
        <v>1.6450754903694775</v>
      </c>
      <c r="E10" s="2">
        <v>1.7647473174213362</v>
      </c>
      <c r="G10" s="2">
        <f t="shared" ca="1" si="5"/>
        <v>8.3610359796650102E-2</v>
      </c>
      <c r="H10" s="2">
        <f t="shared" ca="1" si="0"/>
        <v>0.25798403193612773</v>
      </c>
      <c r="I10" s="2">
        <f t="shared" ca="1" si="1"/>
        <v>-0.64957302229678393</v>
      </c>
      <c r="J10" s="2">
        <f t="shared" ca="1" si="2"/>
        <v>0.29838451574460034</v>
      </c>
      <c r="K10" s="2">
        <f t="shared" ca="1" si="3"/>
        <v>-2.4815878455564944</v>
      </c>
      <c r="L10" s="2">
        <f t="shared" ca="1" si="4"/>
        <v>-1.2093723029352383</v>
      </c>
    </row>
    <row r="11" spans="2:20" x14ac:dyDescent="0.2">
      <c r="B11" s="2">
        <v>2.5716350144352751E-2</v>
      </c>
      <c r="C11" s="2">
        <v>1.0318777970205728</v>
      </c>
      <c r="D11" s="2">
        <v>1.380695648527529</v>
      </c>
      <c r="E11" s="2">
        <v>0.41833840380944809</v>
      </c>
      <c r="G11" s="2">
        <f t="shared" ca="1" si="5"/>
        <v>2.5716350144352751E-2</v>
      </c>
      <c r="H11" s="2">
        <f t="shared" ca="1" si="0"/>
        <v>9.3313373253493009E-2</v>
      </c>
      <c r="I11" s="2">
        <f t="shared" ca="1" si="1"/>
        <v>-1.3206240594830998</v>
      </c>
      <c r="J11" s="2">
        <f t="shared" ca="1" si="2"/>
        <v>9.795839380858419E-2</v>
      </c>
      <c r="K11" s="2">
        <f t="shared" ca="1" si="3"/>
        <v>-3.6606282969782833</v>
      </c>
      <c r="L11" s="2">
        <f t="shared" ca="1" si="4"/>
        <v>-2.3232124434333254</v>
      </c>
      <c r="S11" s="3" t="s">
        <v>45</v>
      </c>
    </row>
    <row r="12" spans="2:20" x14ac:dyDescent="0.2">
      <c r="B12" s="2">
        <v>3.1231850675017589E-2</v>
      </c>
      <c r="C12" s="2">
        <v>0.27658635036772905</v>
      </c>
      <c r="D12" s="2">
        <v>2.7148137619766151</v>
      </c>
      <c r="E12" s="2">
        <v>0.25836412502138689</v>
      </c>
      <c r="G12" s="2">
        <f t="shared" ca="1" si="5"/>
        <v>3.1231850675017589E-2</v>
      </c>
      <c r="H12" s="2">
        <f t="shared" ca="1" si="0"/>
        <v>0.12325349301397205</v>
      </c>
      <c r="I12" s="2">
        <f t="shared" ca="1" si="1"/>
        <v>-1.1588753792244371</v>
      </c>
      <c r="J12" s="2">
        <f t="shared" ca="1" si="2"/>
        <v>0.13153737401765819</v>
      </c>
      <c r="K12" s="2">
        <f t="shared" ca="1" si="3"/>
        <v>-3.4663168499162662</v>
      </c>
      <c r="L12" s="2">
        <f t="shared" ca="1" si="4"/>
        <v>-2.0284642546831595</v>
      </c>
      <c r="S12" s="2">
        <f ca="1">$T$8+T12*$T$9</f>
        <v>1.3537685818146417</v>
      </c>
      <c r="T12" s="2">
        <v>3</v>
      </c>
    </row>
    <row r="13" spans="2:20" x14ac:dyDescent="0.2">
      <c r="B13" s="2">
        <v>0.29499915146521433</v>
      </c>
      <c r="C13" s="2">
        <v>-5.9848545835961553E-2</v>
      </c>
      <c r="D13" s="2">
        <v>2.002446267947247</v>
      </c>
      <c r="E13" s="2">
        <v>1.6087025793220249</v>
      </c>
      <c r="G13" s="2">
        <f t="shared" ca="1" si="5"/>
        <v>0.29499915146521433</v>
      </c>
      <c r="H13" s="2">
        <f t="shared" ca="1" si="0"/>
        <v>0.63722554890219563</v>
      </c>
      <c r="I13" s="2">
        <f t="shared" ca="1" si="1"/>
        <v>0.35105258016089946</v>
      </c>
      <c r="J13" s="2">
        <f t="shared" ca="1" si="2"/>
        <v>1.0139739846712361</v>
      </c>
      <c r="K13" s="2">
        <f t="shared" ca="1" si="3"/>
        <v>-1.220782799035558</v>
      </c>
      <c r="L13" s="2">
        <f t="shared" ca="1" si="4"/>
        <v>1.387724869710179E-2</v>
      </c>
      <c r="S13" s="2">
        <f ca="1">$T$8+T13*$T$9</f>
        <v>-0.74806432027192771</v>
      </c>
      <c r="T13" s="2">
        <v>-3</v>
      </c>
    </row>
    <row r="14" spans="2:20" x14ac:dyDescent="0.2">
      <c r="B14" s="2">
        <v>0.14908409142553744</v>
      </c>
      <c r="C14" s="2">
        <v>0.57923653520239782</v>
      </c>
      <c r="D14" s="2">
        <v>3.1337295938202243</v>
      </c>
      <c r="E14" s="2">
        <v>0.62997703109979009</v>
      </c>
      <c r="G14" s="2">
        <f t="shared" ca="1" si="5"/>
        <v>0.14908409142553744</v>
      </c>
      <c r="H14" s="2">
        <f t="shared" ca="1" si="0"/>
        <v>0.39271457085828343</v>
      </c>
      <c r="I14" s="2">
        <f t="shared" ca="1" si="1"/>
        <v>-0.27225085458216447</v>
      </c>
      <c r="J14" s="2">
        <f t="shared" ca="1" si="2"/>
        <v>0.49875636921722821</v>
      </c>
      <c r="K14" s="2">
        <f t="shared" ca="1" si="3"/>
        <v>-1.9032447602511779</v>
      </c>
      <c r="L14" s="2">
        <f t="shared" ca="1" si="4"/>
        <v>-0.69563754049924686</v>
      </c>
    </row>
    <row r="15" spans="2:20" x14ac:dyDescent="0.2">
      <c r="B15" s="2">
        <v>0.17124987013330931</v>
      </c>
      <c r="C15" s="2">
        <v>0.48106718059944642</v>
      </c>
      <c r="D15" s="2">
        <v>2.3035586075229051</v>
      </c>
      <c r="E15" s="2">
        <v>0.75740461486602406</v>
      </c>
      <c r="G15" s="2">
        <f t="shared" ca="1" si="5"/>
        <v>0.17124987013330931</v>
      </c>
      <c r="H15" s="2">
        <f t="shared" ca="1" si="0"/>
        <v>0.43762475049900201</v>
      </c>
      <c r="I15" s="2">
        <f t="shared" ca="1" si="1"/>
        <v>-0.15699409614643037</v>
      </c>
      <c r="J15" s="2">
        <f t="shared" ca="1" si="2"/>
        <v>0.57558594816497921</v>
      </c>
      <c r="K15" s="2">
        <f t="shared" ca="1" si="3"/>
        <v>-1.764631560185729</v>
      </c>
      <c r="L15" s="2">
        <f t="shared" ca="1" si="4"/>
        <v>-0.55236671676695037</v>
      </c>
    </row>
    <row r="16" spans="2:20" x14ac:dyDescent="0.2">
      <c r="B16" s="2">
        <v>0.3879284944813492</v>
      </c>
      <c r="C16" s="2">
        <v>-7.5868985373589298E-2</v>
      </c>
      <c r="D16" s="2">
        <v>2.8046526520178943</v>
      </c>
      <c r="E16" s="2">
        <v>0.49286655945420921</v>
      </c>
      <c r="G16" s="2">
        <f t="shared" ca="1" si="5"/>
        <v>0.3879284944813492</v>
      </c>
      <c r="H16" s="2">
        <f t="shared" ca="1" si="0"/>
        <v>0.73702594810379229</v>
      </c>
      <c r="I16" s="2">
        <f t="shared" ca="1" si="1"/>
        <v>0.63420337728935972</v>
      </c>
      <c r="J16" s="2">
        <f t="shared" ca="1" si="2"/>
        <v>1.3356999136633927</v>
      </c>
      <c r="K16" s="2">
        <f t="shared" ca="1" si="3"/>
        <v>-0.946934248916669</v>
      </c>
      <c r="L16" s="2">
        <f t="shared" ca="1" si="4"/>
        <v>0.28945543436319704</v>
      </c>
    </row>
    <row r="17" spans="2:20" x14ac:dyDescent="0.2">
      <c r="B17" s="2">
        <v>0.17538847594140206</v>
      </c>
      <c r="C17" s="2">
        <v>-0.92341819160399541</v>
      </c>
      <c r="D17" s="2">
        <v>2.0891353410154894</v>
      </c>
      <c r="E17" s="2">
        <v>1.2431271658639875</v>
      </c>
      <c r="G17" s="2">
        <f t="shared" ca="1" si="5"/>
        <v>0.17538847594140206</v>
      </c>
      <c r="H17" s="2">
        <f t="shared" ca="1" si="0"/>
        <v>0.44760479041916168</v>
      </c>
      <c r="I17" s="2">
        <f t="shared" ca="1" si="1"/>
        <v>-0.13171517670012142</v>
      </c>
      <c r="J17" s="2">
        <f t="shared" ca="1" si="2"/>
        <v>0.5934915294961185</v>
      </c>
      <c r="K17" s="2">
        <f t="shared" ca="1" si="3"/>
        <v>-1.740751902790856</v>
      </c>
      <c r="L17" s="2">
        <f t="shared" ca="1" si="4"/>
        <v>-0.52173233715537659</v>
      </c>
    </row>
    <row r="18" spans="2:20" x14ac:dyDescent="0.2">
      <c r="B18" s="2">
        <v>1.4217601322309303</v>
      </c>
      <c r="C18" s="2">
        <v>-1.2760895493105844</v>
      </c>
      <c r="D18" s="2">
        <v>1.2964721997245379</v>
      </c>
      <c r="E18" s="2">
        <v>0.36046496889866891</v>
      </c>
      <c r="G18" s="2">
        <f t="shared" ca="1" si="5"/>
        <v>1.4217601322309303</v>
      </c>
      <c r="H18" s="2">
        <f t="shared" ca="1" si="0"/>
        <v>0.98652694610778435</v>
      </c>
      <c r="I18" s="2">
        <f t="shared" ca="1" si="1"/>
        <v>2.2122976151794482</v>
      </c>
      <c r="J18" s="2">
        <f t="shared" ca="1" si="2"/>
        <v>4.3070635962004209</v>
      </c>
      <c r="K18" s="2">
        <f t="shared" ca="1" si="3"/>
        <v>0.35189563377050181</v>
      </c>
      <c r="L18" s="2">
        <f t="shared" ca="1" si="4"/>
        <v>1.460256371739701</v>
      </c>
    </row>
    <row r="19" spans="2:20" x14ac:dyDescent="0.2">
      <c r="B19" s="2">
        <v>2.374558912577281E-2</v>
      </c>
      <c r="C19" s="2">
        <v>0.34833902608305256</v>
      </c>
      <c r="D19" s="2">
        <v>4.821046336108286</v>
      </c>
      <c r="E19" s="2">
        <v>0.20829680112882656</v>
      </c>
      <c r="G19" s="2">
        <f t="shared" ca="1" si="5"/>
        <v>2.374558912577281E-2</v>
      </c>
      <c r="H19" s="2">
        <f t="shared" ca="1" si="0"/>
        <v>8.3333333333333329E-2</v>
      </c>
      <c r="I19" s="2">
        <f t="shared" ca="1" si="1"/>
        <v>-1.3829941271006392</v>
      </c>
      <c r="J19" s="2">
        <f t="shared" ca="1" si="2"/>
        <v>8.701137698962981E-2</v>
      </c>
      <c r="K19" s="2">
        <f t="shared" ca="1" si="3"/>
        <v>-3.7403584867698632</v>
      </c>
      <c r="L19" s="2">
        <f t="shared" ca="1" si="4"/>
        <v>-2.441716398881459</v>
      </c>
    </row>
    <row r="20" spans="2:20" x14ac:dyDescent="0.2">
      <c r="B20" s="2">
        <v>0.34903692151585403</v>
      </c>
      <c r="C20" s="2">
        <v>-0.99478297901000556</v>
      </c>
      <c r="D20" s="2">
        <v>3.6170115067903739</v>
      </c>
      <c r="E20" s="2">
        <v>0.87354291551625807</v>
      </c>
      <c r="G20" s="2">
        <f t="shared" ca="1" si="5"/>
        <v>0.34903692151585403</v>
      </c>
      <c r="H20" s="2">
        <f t="shared" ca="1" si="0"/>
        <v>0.7120758483033931</v>
      </c>
      <c r="I20" s="2">
        <f t="shared" ca="1" si="1"/>
        <v>0.55945929566790242</v>
      </c>
      <c r="J20" s="2">
        <f t="shared" ca="1" si="2"/>
        <v>1.2450581956966555</v>
      </c>
      <c r="K20" s="2">
        <f t="shared" ca="1" si="3"/>
        <v>-1.0525775700662843</v>
      </c>
      <c r="L20" s="2">
        <f t="shared" ca="1" si="4"/>
        <v>0.21918227235567636</v>
      </c>
    </row>
    <row r="21" spans="2:20" x14ac:dyDescent="0.2">
      <c r="B21" s="2">
        <v>0.25833258366356521</v>
      </c>
      <c r="C21" s="2">
        <v>-0.75859668105691336</v>
      </c>
      <c r="D21" s="2">
        <v>1.1659719909509438</v>
      </c>
      <c r="E21" s="2">
        <v>0.59329774901616261</v>
      </c>
      <c r="G21" s="2">
        <f t="shared" ca="1" si="5"/>
        <v>0.25833258366356521</v>
      </c>
      <c r="H21" s="2">
        <f t="shared" ca="1" si="0"/>
        <v>0.55239520958083832</v>
      </c>
      <c r="I21" s="2">
        <f t="shared" ca="1" si="1"/>
        <v>0.13171517670012142</v>
      </c>
      <c r="J21" s="2">
        <f t="shared" ca="1" si="2"/>
        <v>0.80384460014595926</v>
      </c>
      <c r="K21" s="2">
        <f t="shared" ca="1" si="3"/>
        <v>-1.3535074402486</v>
      </c>
      <c r="L21" s="2">
        <f t="shared" ca="1" si="4"/>
        <v>-0.21834931188536261</v>
      </c>
    </row>
    <row r="22" spans="2:20" x14ac:dyDescent="0.2">
      <c r="B22" s="2">
        <v>0.2883029357801053</v>
      </c>
      <c r="C22" s="2">
        <v>0.54457868153928368</v>
      </c>
      <c r="D22" s="2">
        <v>5.2272151409170311</v>
      </c>
      <c r="E22" s="2">
        <v>1.8777170240780023</v>
      </c>
      <c r="G22" s="2">
        <f t="shared" ca="1" si="5"/>
        <v>0.2883029357801053</v>
      </c>
      <c r="H22" s="2">
        <f t="shared" ca="1" si="0"/>
        <v>0.61227544910179643</v>
      </c>
      <c r="I22" s="2">
        <f t="shared" ca="1" si="1"/>
        <v>0.28525458772371748</v>
      </c>
      <c r="J22" s="2">
        <f t="shared" ca="1" si="2"/>
        <v>0.94746011183710799</v>
      </c>
      <c r="K22" s="2">
        <f t="shared" ca="1" si="3"/>
        <v>-1.2437434913160748</v>
      </c>
      <c r="L22" s="2">
        <f t="shared" ca="1" si="4"/>
        <v>-5.3970441236666986E-2</v>
      </c>
    </row>
    <row r="23" spans="2:20" x14ac:dyDescent="0.2">
      <c r="B23" s="2">
        <v>0.20950334547181185</v>
      </c>
      <c r="C23" s="2">
        <v>-0.35967001363740991</v>
      </c>
      <c r="D23" s="2">
        <v>4.3387021052702215</v>
      </c>
      <c r="E23" s="2">
        <v>0.78943003043050053</v>
      </c>
      <c r="G23" s="2">
        <f t="shared" ca="1" si="5"/>
        <v>0.20950334547181185</v>
      </c>
      <c r="H23" s="2">
        <f t="shared" ca="1" si="0"/>
        <v>0.49750499001996007</v>
      </c>
      <c r="I23" s="2">
        <f t="shared" ca="1" si="1"/>
        <v>-6.2541033315154067E-3</v>
      </c>
      <c r="J23" s="2">
        <f t="shared" ca="1" si="2"/>
        <v>0.68816956948619312</v>
      </c>
      <c r="K23" s="2">
        <f t="shared" ca="1" si="3"/>
        <v>-1.5630155709082478</v>
      </c>
      <c r="L23" s="2">
        <f t="shared" ca="1" si="4"/>
        <v>-0.37372000414041934</v>
      </c>
      <c r="S23" s="30" t="s">
        <v>46</v>
      </c>
      <c r="T23" s="32">
        <f ca="1">SLOPE(J7:J206,G7:G206)</f>
        <v>3.1205701082007029</v>
      </c>
    </row>
    <row r="24" spans="2:20" x14ac:dyDescent="0.2">
      <c r="B24" s="2">
        <v>0.18655972901270482</v>
      </c>
      <c r="C24" s="2">
        <v>0.17815513827358465</v>
      </c>
      <c r="D24" s="2">
        <v>2.8164039721401233</v>
      </c>
      <c r="E24" s="2">
        <v>2.0237186479443343</v>
      </c>
      <c r="G24" s="2">
        <f t="shared" ca="1" si="5"/>
        <v>0.18655972901270482</v>
      </c>
      <c r="H24" s="2">
        <f t="shared" ca="1" si="0"/>
        <v>0.47255489021956087</v>
      </c>
      <c r="I24" s="2">
        <f t="shared" ca="1" si="1"/>
        <v>-6.8849042454066312E-2</v>
      </c>
      <c r="J24" s="2">
        <f t="shared" ca="1" si="2"/>
        <v>0.63971047633451783</v>
      </c>
      <c r="K24" s="2">
        <f t="shared" ca="1" si="3"/>
        <v>-1.6790038283687445</v>
      </c>
      <c r="L24" s="2">
        <f t="shared" ca="1" si="4"/>
        <v>-0.44673958571076677</v>
      </c>
    </row>
    <row r="25" spans="2:20" x14ac:dyDescent="0.2">
      <c r="B25" s="2">
        <v>0.2939492651977787</v>
      </c>
      <c r="C25" s="2">
        <v>0.65481390108662985</v>
      </c>
      <c r="D25" s="2">
        <v>1.3792462872882092</v>
      </c>
      <c r="E25" s="2">
        <v>1.2600096450701781</v>
      </c>
      <c r="G25" s="2">
        <f t="shared" ca="1" si="5"/>
        <v>0.2939492651977787</v>
      </c>
      <c r="H25" s="2">
        <f t="shared" ca="1" si="0"/>
        <v>0.63223552894211577</v>
      </c>
      <c r="I25" s="2">
        <f t="shared" ca="1" si="1"/>
        <v>0.33778005379514503</v>
      </c>
      <c r="J25" s="2">
        <f t="shared" ca="1" si="2"/>
        <v>1.0003125700154187</v>
      </c>
      <c r="K25" s="2">
        <f t="shared" ca="1" si="3"/>
        <v>-1.2243480938894089</v>
      </c>
      <c r="L25" s="2">
        <f t="shared" ca="1" si="4"/>
        <v>3.125211755884437E-4</v>
      </c>
      <c r="S25" s="3" t="s">
        <v>45</v>
      </c>
    </row>
    <row r="26" spans="2:20" x14ac:dyDescent="0.2">
      <c r="B26" s="2">
        <v>1.2046025300617519E-2</v>
      </c>
      <c r="C26" s="2">
        <v>1.4419157483884941</v>
      </c>
      <c r="D26" s="2">
        <v>1.6892111376262311</v>
      </c>
      <c r="E26" s="2">
        <v>2.2751516663519986</v>
      </c>
      <c r="G26" s="2">
        <f t="shared" ca="1" si="5"/>
        <v>1.2046025300617519E-2</v>
      </c>
      <c r="H26" s="2">
        <f t="shared" ca="1" si="0"/>
        <v>2.8443113772455089E-2</v>
      </c>
      <c r="I26" s="2">
        <f t="shared" ca="1" si="1"/>
        <v>-1.9041839786906032</v>
      </c>
      <c r="J26" s="2">
        <f t="shared" ca="1" si="2"/>
        <v>2.8855456832555762E-2</v>
      </c>
      <c r="K26" s="2">
        <f t="shared" ca="1" si="3"/>
        <v>-4.4190205240292988</v>
      </c>
      <c r="L26" s="2">
        <f t="shared" ca="1" si="4"/>
        <v>-3.545456158937748</v>
      </c>
      <c r="S26" s="2">
        <f ca="1">T26/$T$23</f>
        <v>1.9227255892223984</v>
      </c>
      <c r="T26" s="2">
        <v>6</v>
      </c>
    </row>
    <row r="27" spans="2:20" x14ac:dyDescent="0.2">
      <c r="B27" s="2">
        <v>0.25604049908679993</v>
      </c>
      <c r="C27" s="2">
        <v>-0.24132153253025856</v>
      </c>
      <c r="D27" s="2">
        <v>3.9308164830227708</v>
      </c>
      <c r="E27" s="2">
        <v>0.40797954409468895</v>
      </c>
      <c r="G27" s="2">
        <f t="shared" ca="1" si="5"/>
        <v>0.25604049908679993</v>
      </c>
      <c r="H27" s="2">
        <f t="shared" ca="1" si="0"/>
        <v>0.54740518962075846</v>
      </c>
      <c r="I27" s="2">
        <f t="shared" ca="1" si="1"/>
        <v>0.11910821713417175</v>
      </c>
      <c r="J27" s="2">
        <f t="shared" ca="1" si="2"/>
        <v>0.79275801208961871</v>
      </c>
      <c r="K27" s="2">
        <f t="shared" ca="1" si="3"/>
        <v>-1.3624196474569927</v>
      </c>
      <c r="L27" s="2">
        <f t="shared" ca="1" si="4"/>
        <v>-0.23223725891072408</v>
      </c>
      <c r="S27" s="2">
        <v>0</v>
      </c>
      <c r="T27" s="2">
        <v>0</v>
      </c>
    </row>
    <row r="28" spans="2:20" x14ac:dyDescent="0.2">
      <c r="B28" s="2">
        <v>0.27113492737032568</v>
      </c>
      <c r="C28" s="2">
        <v>1.0436292366212081</v>
      </c>
      <c r="D28" s="2">
        <v>2.3058183977356683</v>
      </c>
      <c r="E28" s="2">
        <v>1.1026688788846251</v>
      </c>
      <c r="G28" s="2">
        <f t="shared" ca="1" si="5"/>
        <v>0.27113492737032568</v>
      </c>
      <c r="H28" s="2">
        <f t="shared" ca="1" si="0"/>
        <v>0.58732534930139724</v>
      </c>
      <c r="I28" s="2">
        <f t="shared" ca="1" si="1"/>
        <v>0.22067011655872479</v>
      </c>
      <c r="J28" s="2">
        <f t="shared" ca="1" si="2"/>
        <v>0.8850957671810642</v>
      </c>
      <c r="K28" s="2">
        <f t="shared" ca="1" si="3"/>
        <v>-1.3051386950316595</v>
      </c>
      <c r="L28" s="2">
        <f t="shared" ca="1" si="4"/>
        <v>-0.12205942832462266</v>
      </c>
    </row>
    <row r="29" spans="2:20" x14ac:dyDescent="0.2">
      <c r="B29" s="2">
        <v>0.14995834535105246</v>
      </c>
      <c r="C29" s="2">
        <v>-0.73272450244947751</v>
      </c>
      <c r="D29" s="2">
        <v>2.7052070370701178</v>
      </c>
      <c r="E29" s="2">
        <v>1.2882706599381399</v>
      </c>
      <c r="G29" s="2">
        <f t="shared" ca="1" si="5"/>
        <v>0.14995834535105246</v>
      </c>
      <c r="H29" s="2">
        <f t="shared" ca="1" si="0"/>
        <v>0.39770459081836329</v>
      </c>
      <c r="I29" s="2">
        <f t="shared" ca="1" si="1"/>
        <v>-0.2592929978290815</v>
      </c>
      <c r="J29" s="2">
        <f t="shared" ca="1" si="2"/>
        <v>0.50700724110722395</v>
      </c>
      <c r="K29" s="2">
        <f t="shared" ca="1" si="3"/>
        <v>-1.8973977211106665</v>
      </c>
      <c r="L29" s="2">
        <f t="shared" ca="1" si="4"/>
        <v>-0.6792299932301753</v>
      </c>
    </row>
    <row r="30" spans="2:20" x14ac:dyDescent="0.2">
      <c r="B30" s="2">
        <v>0.2164068464500605</v>
      </c>
      <c r="C30" s="2">
        <v>0.17845188707899984</v>
      </c>
      <c r="D30" s="2">
        <v>2.4975369423961942</v>
      </c>
      <c r="E30" s="2">
        <v>1.2214789289913208</v>
      </c>
      <c r="G30" s="2">
        <f t="shared" ca="1" si="5"/>
        <v>0.2164068464500605</v>
      </c>
      <c r="H30" s="2">
        <f t="shared" ca="1" si="0"/>
        <v>0.50249500998003993</v>
      </c>
      <c r="I30" s="2">
        <f t="shared" ca="1" si="1"/>
        <v>6.2541033315154067E-3</v>
      </c>
      <c r="J30" s="2">
        <f t="shared" ca="1" si="2"/>
        <v>0.69814969224291712</v>
      </c>
      <c r="K30" s="2">
        <f t="shared" ca="1" si="3"/>
        <v>-1.5305950945709983</v>
      </c>
      <c r="L30" s="2">
        <f t="shared" ca="1" si="4"/>
        <v>-0.35932174041202503</v>
      </c>
    </row>
    <row r="31" spans="2:20" x14ac:dyDescent="0.2">
      <c r="B31" s="2">
        <v>0.8992675653850265</v>
      </c>
      <c r="C31" s="2">
        <v>0.29332840749134281</v>
      </c>
      <c r="D31" s="2">
        <v>1.7304122017030839</v>
      </c>
      <c r="E31" s="2">
        <v>0.22501389838166336</v>
      </c>
      <c r="G31" s="2">
        <f t="shared" ca="1" si="5"/>
        <v>0.8992675653850265</v>
      </c>
      <c r="H31" s="2">
        <f t="shared" ca="1" si="0"/>
        <v>0.95159680638722544</v>
      </c>
      <c r="I31" s="2">
        <f t="shared" ca="1" si="1"/>
        <v>1.6605374163770477</v>
      </c>
      <c r="J31" s="2">
        <f t="shared" ca="1" si="2"/>
        <v>3.0281894837013703</v>
      </c>
      <c r="K31" s="2">
        <f t="shared" ca="1" si="3"/>
        <v>-0.10617466322489344</v>
      </c>
      <c r="L31" s="2">
        <f t="shared" ca="1" si="4"/>
        <v>1.1079649107974414</v>
      </c>
    </row>
    <row r="32" spans="2:20" x14ac:dyDescent="0.2">
      <c r="B32" s="2">
        <v>0.32473720584178395</v>
      </c>
      <c r="C32" s="2">
        <v>1.6909863116458306</v>
      </c>
      <c r="D32" s="2">
        <v>1.8936148043534655</v>
      </c>
      <c r="E32" s="2">
        <v>0.82915508851770381</v>
      </c>
      <c r="G32" s="2">
        <f t="shared" ca="1" si="5"/>
        <v>0.32473720584178395</v>
      </c>
      <c r="H32" s="2">
        <f t="shared" ca="1" si="0"/>
        <v>0.6871257485029939</v>
      </c>
      <c r="I32" s="2">
        <f t="shared" ca="1" si="1"/>
        <v>0.48771954888450414</v>
      </c>
      <c r="J32" s="2">
        <f t="shared" ca="1" si="2"/>
        <v>1.1619539215718344</v>
      </c>
      <c r="K32" s="2">
        <f t="shared" ca="1" si="3"/>
        <v>-1.124739021153516</v>
      </c>
      <c r="L32" s="2">
        <f t="shared" ca="1" si="4"/>
        <v>0.15010300323023906</v>
      </c>
    </row>
    <row r="33" spans="2:20" x14ac:dyDescent="0.2">
      <c r="B33" s="2">
        <v>0.13059121682337649</v>
      </c>
      <c r="C33" s="2">
        <v>-0.8993573770899419</v>
      </c>
      <c r="D33" s="2">
        <v>2.3640735856246096</v>
      </c>
      <c r="E33" s="2">
        <v>2.2112243686757793</v>
      </c>
      <c r="G33" s="2">
        <f t="shared" ca="1" si="5"/>
        <v>0.13059121682337649</v>
      </c>
      <c r="H33" s="2">
        <f t="shared" ca="1" si="0"/>
        <v>0.35279441117764471</v>
      </c>
      <c r="I33" s="2">
        <f t="shared" ca="1" si="1"/>
        <v>-0.37778701270085818</v>
      </c>
      <c r="J33" s="2">
        <f t="shared" ca="1" si="2"/>
        <v>0.43509127788831142</v>
      </c>
      <c r="K33" s="2">
        <f t="shared" ca="1" si="3"/>
        <v>-2.0356833169023028</v>
      </c>
      <c r="L33" s="2">
        <f t="shared" ca="1" si="4"/>
        <v>-0.83219943567957166</v>
      </c>
    </row>
    <row r="34" spans="2:20" x14ac:dyDescent="0.2">
      <c r="B34" s="2">
        <v>0.71233346484925597</v>
      </c>
      <c r="C34" s="2">
        <v>-7.865156669509929E-2</v>
      </c>
      <c r="D34" s="2">
        <v>4.7351662415445839</v>
      </c>
      <c r="E34" s="2">
        <v>7.6748798853013644</v>
      </c>
      <c r="G34" s="2">
        <f t="shared" ca="1" si="5"/>
        <v>0.71233346484925597</v>
      </c>
      <c r="H34" s="2">
        <f t="shared" ca="1" si="0"/>
        <v>0.90169660678642705</v>
      </c>
      <c r="I34" s="2">
        <f t="shared" ca="1" si="1"/>
        <v>1.2912794713519364</v>
      </c>
      <c r="J34" s="2">
        <f t="shared" ca="1" si="2"/>
        <v>2.319696733466766</v>
      </c>
      <c r="K34" s="2">
        <f t="shared" ca="1" si="3"/>
        <v>-0.33920912770417749</v>
      </c>
      <c r="L34" s="2">
        <f t="shared" ca="1" si="4"/>
        <v>0.84143645880054208</v>
      </c>
    </row>
    <row r="35" spans="2:20" x14ac:dyDescent="0.2">
      <c r="B35" s="2">
        <v>8.3703147664085778E-2</v>
      </c>
      <c r="C35" s="2">
        <v>-0.51821754653677354</v>
      </c>
      <c r="D35" s="2">
        <v>2.8925846841712488</v>
      </c>
      <c r="E35" s="2">
        <v>0.51012941688216451</v>
      </c>
      <c r="G35" s="2">
        <f t="shared" ca="1" si="5"/>
        <v>8.3703147664085778E-2</v>
      </c>
      <c r="H35" s="2">
        <f t="shared" ca="1" si="0"/>
        <v>0.26297405189620759</v>
      </c>
      <c r="I35" s="2">
        <f t="shared" ca="1" si="1"/>
        <v>-0.63420337728936016</v>
      </c>
      <c r="J35" s="2">
        <f t="shared" ca="1" si="2"/>
        <v>0.30513217967337564</v>
      </c>
      <c r="K35" s="2">
        <f t="shared" ca="1" si="3"/>
        <v>-2.4804786956933866</v>
      </c>
      <c r="L35" s="2">
        <f t="shared" ca="1" si="4"/>
        <v>-1.1870102202766912</v>
      </c>
    </row>
    <row r="36" spans="2:20" x14ac:dyDescent="0.2">
      <c r="B36" s="2">
        <v>0.64899587631641398</v>
      </c>
      <c r="C36" s="2">
        <v>0.1920200918938551</v>
      </c>
      <c r="D36" s="2">
        <v>1.9162175313729746</v>
      </c>
      <c r="E36" s="2">
        <v>0.74767118183222014</v>
      </c>
      <c r="G36" s="2">
        <f t="shared" ca="1" si="5"/>
        <v>0.64899587631641398</v>
      </c>
      <c r="H36" s="2">
        <f t="shared" ca="1" si="0"/>
        <v>0.87674650698602785</v>
      </c>
      <c r="I36" s="2">
        <f t="shared" ca="1" si="1"/>
        <v>1.1588753792244366</v>
      </c>
      <c r="J36" s="2">
        <f t="shared" ca="1" si="2"/>
        <v>2.0935121255767775</v>
      </c>
      <c r="K36" s="2">
        <f t="shared" ca="1" si="3"/>
        <v>-0.43232891620206371</v>
      </c>
      <c r="L36" s="2">
        <f t="shared" ca="1" si="4"/>
        <v>0.73884309847212271</v>
      </c>
    </row>
    <row r="37" spans="2:20" x14ac:dyDescent="0.2">
      <c r="B37" s="2">
        <v>0.77165373793158809</v>
      </c>
      <c r="C37" s="2">
        <v>0.6721871155753496</v>
      </c>
      <c r="D37" s="2">
        <v>3.4271982093987932</v>
      </c>
      <c r="E37" s="2">
        <v>0.44441649209700251</v>
      </c>
      <c r="G37" s="2">
        <f t="shared" ca="1" si="5"/>
        <v>0.77165373793158809</v>
      </c>
      <c r="H37" s="2">
        <f t="shared" ca="1" si="0"/>
        <v>0.91666666666666663</v>
      </c>
      <c r="I37" s="2">
        <f t="shared" ca="1" si="1"/>
        <v>1.3829941271006372</v>
      </c>
      <c r="J37" s="2">
        <f t="shared" ca="1" si="2"/>
        <v>2.4849066497879999</v>
      </c>
      <c r="K37" s="2">
        <f t="shared" ca="1" si="3"/>
        <v>-0.25921935557058495</v>
      </c>
      <c r="L37" s="2">
        <f t="shared" ca="1" si="4"/>
        <v>0.91023509336532582</v>
      </c>
    </row>
    <row r="38" spans="2:20" x14ac:dyDescent="0.2">
      <c r="B38" s="2">
        <v>5.2915414061056175E-2</v>
      </c>
      <c r="C38" s="2">
        <v>0.88161515112661237</v>
      </c>
      <c r="D38" s="2">
        <v>2.2570129114259756</v>
      </c>
      <c r="E38" s="2">
        <v>1.5284598402006995</v>
      </c>
      <c r="G38" s="2">
        <f t="shared" ca="1" si="5"/>
        <v>5.2915414061056175E-2</v>
      </c>
      <c r="H38" s="2">
        <f t="shared" ca="1" si="0"/>
        <v>0.18313373253493015</v>
      </c>
      <c r="I38" s="2">
        <f t="shared" ca="1" si="1"/>
        <v>-0.90348703701582589</v>
      </c>
      <c r="J38" s="2">
        <f t="shared" ca="1" si="2"/>
        <v>0.20227988483362053</v>
      </c>
      <c r="K38" s="2">
        <f t="shared" ca="1" si="3"/>
        <v>-2.9390606014447425</v>
      </c>
      <c r="L38" s="2">
        <f t="shared" ca="1" si="4"/>
        <v>-1.5981029721119222</v>
      </c>
      <c r="S38" s="30" t="s">
        <v>47</v>
      </c>
      <c r="T38" s="32">
        <f ca="1">SLOPE(L7:L206,K7:K206)</f>
        <v>1.005705179067848</v>
      </c>
    </row>
    <row r="39" spans="2:20" x14ac:dyDescent="0.2">
      <c r="B39" s="2">
        <v>0.30239691142921254</v>
      </c>
      <c r="C39" s="2">
        <v>0.70384453009088799</v>
      </c>
      <c r="D39" s="2">
        <v>1.5315744450230386</v>
      </c>
      <c r="E39" s="2">
        <v>2.1754594649731303</v>
      </c>
      <c r="G39" s="2">
        <f t="shared" ca="1" si="5"/>
        <v>0.30239691142921254</v>
      </c>
      <c r="H39" s="2">
        <f t="shared" ca="1" si="0"/>
        <v>0.64221556886227538</v>
      </c>
      <c r="I39" s="2">
        <f t="shared" ca="1" si="1"/>
        <v>0.36438724029913189</v>
      </c>
      <c r="J39" s="2">
        <f t="shared" ca="1" si="2"/>
        <v>1.0278246216051348</v>
      </c>
      <c r="K39" s="2">
        <f t="shared" ca="1" si="3"/>
        <v>-1.1960148482566539</v>
      </c>
      <c r="L39" s="2">
        <f t="shared" ca="1" si="4"/>
        <v>2.7444550927448044E-2</v>
      </c>
      <c r="S39" s="30" t="s">
        <v>48</v>
      </c>
      <c r="T39" s="32">
        <f ca="1">EXP(-INTERCEPT(L7:L206,K7:K206)/T38)</f>
        <v>0.29735983612054029</v>
      </c>
    </row>
    <row r="40" spans="2:20" x14ac:dyDescent="0.2">
      <c r="B40" s="2">
        <v>0.28823894214290563</v>
      </c>
      <c r="C40" s="2">
        <v>-0.71043384010630573</v>
      </c>
      <c r="D40" s="2">
        <v>3.4820484393436271</v>
      </c>
      <c r="E40" s="2">
        <v>0.65645030494734147</v>
      </c>
      <c r="G40" s="2">
        <f t="shared" ca="1" si="5"/>
        <v>0.28823894214290563</v>
      </c>
      <c r="H40" s="2">
        <f t="shared" ca="1" si="0"/>
        <v>0.60728542914171657</v>
      </c>
      <c r="I40" s="2">
        <f t="shared" ca="1" si="1"/>
        <v>0.27225085458216447</v>
      </c>
      <c r="J40" s="2">
        <f t="shared" ca="1" si="2"/>
        <v>0.93467221378735221</v>
      </c>
      <c r="K40" s="2">
        <f t="shared" ca="1" si="3"/>
        <v>-1.2439654826055646</v>
      </c>
      <c r="L40" s="2">
        <f t="shared" ca="1" si="4"/>
        <v>-6.7559384648164494E-2</v>
      </c>
    </row>
    <row r="41" spans="2:20" x14ac:dyDescent="0.2">
      <c r="B41" s="2">
        <v>0.1290221477133138</v>
      </c>
      <c r="C41" s="2">
        <v>1.7162795193891784</v>
      </c>
      <c r="D41" s="2">
        <v>0.77409408616790087</v>
      </c>
      <c r="E41" s="2">
        <v>0.87470447824636965</v>
      </c>
      <c r="G41" s="2">
        <f t="shared" ca="1" si="5"/>
        <v>0.1290221477133138</v>
      </c>
      <c r="H41" s="2">
        <f t="shared" ca="1" si="0"/>
        <v>0.3478043912175649</v>
      </c>
      <c r="I41" s="2">
        <f t="shared" ca="1" si="1"/>
        <v>-0.39125496660919462</v>
      </c>
      <c r="J41" s="2">
        <f t="shared" ca="1" si="2"/>
        <v>0.42741074858053352</v>
      </c>
      <c r="K41" s="2">
        <f t="shared" ca="1" si="3"/>
        <v>-2.0477712016570044</v>
      </c>
      <c r="L41" s="2">
        <f t="shared" ca="1" si="4"/>
        <v>-0.85000978765212243</v>
      </c>
      <c r="S41" s="3" t="s">
        <v>45</v>
      </c>
    </row>
    <row r="42" spans="2:20" x14ac:dyDescent="0.2">
      <c r="B42" s="2">
        <v>1.4601740365405789</v>
      </c>
      <c r="C42" s="2">
        <v>0.80693796255003925</v>
      </c>
      <c r="D42" s="2">
        <v>1.5456952272199604</v>
      </c>
      <c r="E42" s="2">
        <v>0.41893289043448967</v>
      </c>
      <c r="G42" s="2">
        <f t="shared" ca="1" si="5"/>
        <v>1.4601740365405789</v>
      </c>
      <c r="H42" s="2">
        <f t="shared" ca="1" si="0"/>
        <v>0.99151696606786421</v>
      </c>
      <c r="I42" s="2">
        <f t="shared" ca="1" si="1"/>
        <v>2.3874422545356215</v>
      </c>
      <c r="J42" s="2">
        <f t="shared" ca="1" si="2"/>
        <v>4.769687118148533</v>
      </c>
      <c r="K42" s="2">
        <f t="shared" ca="1" si="3"/>
        <v>0.37855563172610446</v>
      </c>
      <c r="L42" s="2">
        <f t="shared" ca="1" si="4"/>
        <v>1.5622807090693376</v>
      </c>
      <c r="S42" s="2">
        <f ca="1">(T42 - INTERCEPT(L7:L206,K7:K206)) / SLOPE(L7:L206,K7:K206)</f>
        <v>0.77584206660306809</v>
      </c>
      <c r="T42" s="2">
        <v>2</v>
      </c>
    </row>
    <row r="43" spans="2:20" x14ac:dyDescent="0.2">
      <c r="B43" s="2">
        <v>0.13181393485495013</v>
      </c>
      <c r="C43" s="2">
        <v>-0.38931902524575879</v>
      </c>
      <c r="D43" s="2">
        <v>0.3792167046572944</v>
      </c>
      <c r="E43" s="2">
        <v>0.7292934401050899</v>
      </c>
      <c r="G43" s="2">
        <f t="shared" ca="1" si="5"/>
        <v>0.13181393485495013</v>
      </c>
      <c r="H43" s="2">
        <f t="shared" ca="1" si="0"/>
        <v>0.36277445109780437</v>
      </c>
      <c r="I43" s="2">
        <f t="shared" ca="1" si="1"/>
        <v>-0.35105258016089946</v>
      </c>
      <c r="J43" s="2">
        <f t="shared" ca="1" si="2"/>
        <v>0.45063160617221609</v>
      </c>
      <c r="K43" s="2">
        <f t="shared" ca="1" si="3"/>
        <v>-2.0263639352266671</v>
      </c>
      <c r="L43" s="2">
        <f t="shared" ca="1" si="4"/>
        <v>-0.7971051110288192</v>
      </c>
      <c r="S43" s="2">
        <f ca="1">(T43 - INTERCEPT(L8:L207,K8:K207)) / SLOPE(L8:L207,K8:K207)</f>
        <v>-7.1764035550343541</v>
      </c>
      <c r="T43" s="2">
        <v>-6</v>
      </c>
    </row>
    <row r="44" spans="2:20" x14ac:dyDescent="0.2">
      <c r="B44" s="2">
        <v>0.28973771521942776</v>
      </c>
      <c r="C44" s="2">
        <v>-0.83149777374584466</v>
      </c>
      <c r="D44" s="2">
        <v>1.9551626436704903</v>
      </c>
      <c r="E44" s="2">
        <v>2.7248471652992095</v>
      </c>
      <c r="G44" s="2">
        <f t="shared" ca="1" si="5"/>
        <v>0.28973771521942776</v>
      </c>
      <c r="H44" s="2">
        <f t="shared" ca="1" si="0"/>
        <v>0.61726546906187629</v>
      </c>
      <c r="I44" s="2">
        <f t="shared" ca="1" si="1"/>
        <v>0.29830673829035242</v>
      </c>
      <c r="J44" s="2">
        <f t="shared" ca="1" si="2"/>
        <v>0.96041366083749935</v>
      </c>
      <c r="K44" s="2">
        <f t="shared" ca="1" si="3"/>
        <v>-1.2387791955232901</v>
      </c>
      <c r="L44" s="2">
        <f t="shared" ca="1" si="4"/>
        <v>-4.0391190623852276E-2</v>
      </c>
    </row>
    <row r="45" spans="2:20" x14ac:dyDescent="0.2">
      <c r="B45" s="2">
        <v>0.19135884928698366</v>
      </c>
      <c r="C45" s="2">
        <v>0.86830251434646333</v>
      </c>
      <c r="D45" s="2">
        <v>1.2595262635007485</v>
      </c>
      <c r="E45" s="2">
        <v>3.2180380313818784</v>
      </c>
      <c r="G45" s="2">
        <f t="shared" ca="1" si="5"/>
        <v>0.19135884928698366</v>
      </c>
      <c r="H45" s="2">
        <f t="shared" ca="1" si="0"/>
        <v>0.48253493013972054</v>
      </c>
      <c r="I45" s="2">
        <f t="shared" ca="1" si="1"/>
        <v>-4.379243125769644E-2</v>
      </c>
      <c r="J45" s="2">
        <f t="shared" ca="1" si="2"/>
        <v>0.65881325397522816</v>
      </c>
      <c r="K45" s="2">
        <f t="shared" ca="1" si="3"/>
        <v>-1.6536048215793819</v>
      </c>
      <c r="L45" s="2">
        <f t="shared" ca="1" si="4"/>
        <v>-0.41731516252153911</v>
      </c>
    </row>
    <row r="46" spans="2:20" x14ac:dyDescent="0.2">
      <c r="B46" s="2">
        <v>0.15091282784741536</v>
      </c>
      <c r="C46" s="2">
        <v>0.6257021436738639</v>
      </c>
      <c r="D46" s="2">
        <v>4.5700596410861056</v>
      </c>
      <c r="E46" s="2">
        <v>1.4306566917670309</v>
      </c>
      <c r="G46" s="2">
        <f t="shared" ca="1" si="5"/>
        <v>0.15091282784741536</v>
      </c>
      <c r="H46" s="2">
        <f t="shared" ca="1" si="0"/>
        <v>0.40768463073852296</v>
      </c>
      <c r="I46" s="2">
        <f t="shared" ca="1" si="1"/>
        <v>-0.23350503341371939</v>
      </c>
      <c r="J46" s="2">
        <f t="shared" ca="1" si="2"/>
        <v>0.52371606759508726</v>
      </c>
      <c r="K46" s="2">
        <f t="shared" ca="1" si="3"/>
        <v>-1.8910529078921943</v>
      </c>
      <c r="L46" s="2">
        <f t="shared" ca="1" si="4"/>
        <v>-0.64680559725253228</v>
      </c>
    </row>
    <row r="47" spans="2:20" x14ac:dyDescent="0.2">
      <c r="B47" s="2">
        <v>0.42252834113036936</v>
      </c>
      <c r="C47" s="2">
        <v>1.1682527942756398</v>
      </c>
      <c r="D47" s="2">
        <v>0.66618690697897831</v>
      </c>
      <c r="E47" s="2">
        <v>0.50181989431986651</v>
      </c>
      <c r="G47" s="2">
        <f t="shared" ca="1" si="5"/>
        <v>0.42252834113036936</v>
      </c>
      <c r="H47" s="2">
        <f t="shared" ca="1" si="0"/>
        <v>0.76197604790419149</v>
      </c>
      <c r="I47" s="2">
        <f t="shared" ca="1" si="1"/>
        <v>0.71267336124007696</v>
      </c>
      <c r="J47" s="2">
        <f t="shared" ca="1" si="2"/>
        <v>1.4353839713164136</v>
      </c>
      <c r="K47" s="2">
        <f t="shared" ca="1" si="3"/>
        <v>-0.8614987548361368</v>
      </c>
      <c r="L47" s="2">
        <f t="shared" ca="1" si="4"/>
        <v>0.36143238924980992</v>
      </c>
    </row>
    <row r="48" spans="2:20" x14ac:dyDescent="0.2">
      <c r="B48" s="2">
        <v>0.15355078227236971</v>
      </c>
      <c r="C48" s="2">
        <v>2.2359506618046652</v>
      </c>
      <c r="D48" s="2">
        <v>0.82841190215074267</v>
      </c>
      <c r="E48" s="2">
        <v>1.2391942237897224</v>
      </c>
      <c r="G48" s="2">
        <f t="shared" ca="1" si="5"/>
        <v>0.15355078227236971</v>
      </c>
      <c r="H48" s="2">
        <f t="shared" ca="1" si="0"/>
        <v>0.41766467065868262</v>
      </c>
      <c r="I48" s="2">
        <f t="shared" ca="1" si="1"/>
        <v>-0.20787145065533047</v>
      </c>
      <c r="J48" s="2">
        <f t="shared" ca="1" si="2"/>
        <v>0.54070882991819946</v>
      </c>
      <c r="K48" s="2">
        <f t="shared" ca="1" si="3"/>
        <v>-1.8737239375308183</v>
      </c>
      <c r="L48" s="2">
        <f t="shared" ca="1" si="4"/>
        <v>-0.61487435219635722</v>
      </c>
    </row>
    <row r="49" spans="2:20" x14ac:dyDescent="0.2">
      <c r="B49" s="2">
        <v>1.5512371358088646E-2</v>
      </c>
      <c r="C49" s="2">
        <v>-0.96630455417552708</v>
      </c>
      <c r="D49" s="2">
        <v>5.6301046656040503</v>
      </c>
      <c r="E49" s="2">
        <v>0.26180218548020523</v>
      </c>
      <c r="G49" s="2">
        <f t="shared" ca="1" si="5"/>
        <v>1.5512371358088646E-2</v>
      </c>
      <c r="H49" s="2">
        <f t="shared" ca="1" si="0"/>
        <v>4.3413173652694606E-2</v>
      </c>
      <c r="I49" s="2">
        <f t="shared" ca="1" si="1"/>
        <v>-1.712381710620517</v>
      </c>
      <c r="J49" s="2">
        <f t="shared" ca="1" si="2"/>
        <v>4.43837191591109E-2</v>
      </c>
      <c r="K49" s="2">
        <f t="shared" ca="1" si="3"/>
        <v>-4.1661174212762146</v>
      </c>
      <c r="L49" s="2">
        <f t="shared" ca="1" si="4"/>
        <v>-3.1148825623951741</v>
      </c>
    </row>
    <row r="50" spans="2:20" x14ac:dyDescent="0.2">
      <c r="B50" s="2">
        <v>6.1900437815952038E-2</v>
      </c>
      <c r="C50" s="2">
        <v>-0.48292622745839542</v>
      </c>
      <c r="D50" s="2">
        <v>5.1420192362729225</v>
      </c>
      <c r="E50" s="2">
        <v>0.39055586119770347</v>
      </c>
      <c r="G50" s="2">
        <f t="shared" ca="1" si="5"/>
        <v>6.1900437815952038E-2</v>
      </c>
      <c r="H50" s="2">
        <f t="shared" ca="1" si="0"/>
        <v>0.20309381237524951</v>
      </c>
      <c r="I50" s="2">
        <f t="shared" ca="1" si="1"/>
        <v>-0.83062125279067045</v>
      </c>
      <c r="J50" s="2">
        <f t="shared" ca="1" si="2"/>
        <v>0.22701831398974295</v>
      </c>
      <c r="K50" s="2">
        <f t="shared" ca="1" si="3"/>
        <v>-2.7822280263609933</v>
      </c>
      <c r="L50" s="2">
        <f t="shared" ca="1" si="4"/>
        <v>-1.4827245863861473</v>
      </c>
    </row>
    <row r="51" spans="2:20" x14ac:dyDescent="0.2">
      <c r="B51" s="2">
        <v>1.2035598985533278</v>
      </c>
      <c r="C51" s="2">
        <v>-3.5771925296795334E-2</v>
      </c>
      <c r="D51" s="2">
        <v>3.0165679436141692</v>
      </c>
      <c r="E51" s="2">
        <v>0.23971580412976259</v>
      </c>
      <c r="G51" s="2">
        <f t="shared" ca="1" si="5"/>
        <v>1.2035598985533278</v>
      </c>
      <c r="H51" s="2">
        <f t="shared" ca="1" si="0"/>
        <v>0.98153692614770449</v>
      </c>
      <c r="I51" s="2">
        <f t="shared" ca="1" si="1"/>
        <v>2.0865796576126199</v>
      </c>
      <c r="J51" s="2">
        <f t="shared" ca="1" si="2"/>
        <v>3.9919825495605257</v>
      </c>
      <c r="K51" s="2">
        <f t="shared" ca="1" si="3"/>
        <v>0.18528374730022751</v>
      </c>
      <c r="L51" s="2">
        <f t="shared" ca="1" si="4"/>
        <v>1.3842879870870894</v>
      </c>
    </row>
    <row r="52" spans="2:20" x14ac:dyDescent="0.2">
      <c r="B52" s="2">
        <v>0.22475340185848738</v>
      </c>
      <c r="C52" s="2">
        <v>-1.0238582930665148</v>
      </c>
      <c r="D52" s="2">
        <v>2.0016621699523531</v>
      </c>
      <c r="E52" s="2">
        <v>7.7386915781786358E-2</v>
      </c>
      <c r="G52" s="2">
        <f t="shared" ca="1" si="5"/>
        <v>0.22475340185848738</v>
      </c>
      <c r="H52" s="2">
        <f t="shared" ca="1" si="0"/>
        <v>0.51247504990019965</v>
      </c>
      <c r="I52" s="2">
        <f t="shared" ca="1" si="1"/>
        <v>3.1275410739968611E-2</v>
      </c>
      <c r="J52" s="2">
        <f t="shared" ca="1" si="2"/>
        <v>0.71841381016197281</v>
      </c>
      <c r="K52" s="2">
        <f t="shared" ca="1" si="3"/>
        <v>-1.4927514695559154</v>
      </c>
      <c r="L52" s="2">
        <f t="shared" ca="1" si="4"/>
        <v>-0.33070953867951092</v>
      </c>
    </row>
    <row r="53" spans="2:20" x14ac:dyDescent="0.2">
      <c r="B53" s="2">
        <v>0.99167218510940225</v>
      </c>
      <c r="C53" s="2">
        <v>-8.5539674456213244E-2</v>
      </c>
      <c r="D53" s="2">
        <v>2.680641708276871</v>
      </c>
      <c r="E53" s="2">
        <v>3.5707530504221938</v>
      </c>
      <c r="G53" s="2">
        <f t="shared" ca="1" si="5"/>
        <v>0.99167218510940225</v>
      </c>
      <c r="H53" s="2">
        <f t="shared" ca="1" si="0"/>
        <v>0.96157684630738516</v>
      </c>
      <c r="I53" s="2">
        <f t="shared" ca="1" si="1"/>
        <v>1.7692851078409648</v>
      </c>
      <c r="J53" s="2">
        <f t="shared" ca="1" si="2"/>
        <v>3.2590950403510699</v>
      </c>
      <c r="K53" s="2">
        <f t="shared" ca="1" si="3"/>
        <v>-8.3626848697961921E-3</v>
      </c>
      <c r="L53" s="2">
        <f t="shared" ca="1" si="4"/>
        <v>1.1814495618576624</v>
      </c>
    </row>
    <row r="54" spans="2:20" x14ac:dyDescent="0.2">
      <c r="B54" s="2">
        <v>0.52772333468765298</v>
      </c>
      <c r="C54" s="2">
        <v>-0.58498755857782769</v>
      </c>
      <c r="D54" s="2">
        <v>4.9014703419438925</v>
      </c>
      <c r="E54" s="2">
        <v>1.2554885060546719</v>
      </c>
      <c r="G54" s="2">
        <f t="shared" ca="1" si="5"/>
        <v>0.52772333468765298</v>
      </c>
      <c r="H54" s="2">
        <f t="shared" ca="1" si="0"/>
        <v>0.80189620758483027</v>
      </c>
      <c r="I54" s="2">
        <f t="shared" ca="1" si="1"/>
        <v>0.84841375522082119</v>
      </c>
      <c r="J54" s="2">
        <f t="shared" ca="1" si="2"/>
        <v>1.6189641815175646</v>
      </c>
      <c r="K54" s="2">
        <f t="shared" ca="1" si="3"/>
        <v>-0.63918311993920385</v>
      </c>
      <c r="L54" s="2">
        <f t="shared" ca="1" si="4"/>
        <v>0.48178655061973386</v>
      </c>
      <c r="S54" s="31" t="s">
        <v>49</v>
      </c>
      <c r="T54" s="32">
        <f ca="1">-INTERCEPT(I7:I206,K7:K206) / SLOPE(I7:I206,K7:K206)</f>
        <v>-1.7815140920368522</v>
      </c>
    </row>
    <row r="55" spans="2:20" x14ac:dyDescent="0.2">
      <c r="B55" s="2">
        <v>0.27202789261728494</v>
      </c>
      <c r="C55" s="2">
        <v>-7.4277336101618102E-2</v>
      </c>
      <c r="D55" s="2">
        <v>4.0174666620879407</v>
      </c>
      <c r="E55" s="2">
        <v>1.4271865124904854</v>
      </c>
      <c r="G55" s="2">
        <f t="shared" ca="1" si="5"/>
        <v>0.27202789261728494</v>
      </c>
      <c r="H55" s="2">
        <f t="shared" ca="1" si="0"/>
        <v>0.5923153692614771</v>
      </c>
      <c r="I55" s="2">
        <f t="shared" ca="1" si="1"/>
        <v>0.2335050334137195</v>
      </c>
      <c r="J55" s="2">
        <f t="shared" ca="1" si="2"/>
        <v>0.8972613673447527</v>
      </c>
      <c r="K55" s="2">
        <f t="shared" ca="1" si="3"/>
        <v>-1.3018506715565841</v>
      </c>
      <c r="L55" s="2">
        <f t="shared" ca="1" si="4"/>
        <v>-0.10840807994049304</v>
      </c>
      <c r="S55" s="31" t="s">
        <v>50</v>
      </c>
      <c r="T55" s="32">
        <f ca="1">1/SLOPE(I7:I206,K7:K206)</f>
        <v>1.2787708430634552</v>
      </c>
    </row>
    <row r="56" spans="2:20" x14ac:dyDescent="0.2">
      <c r="B56" s="2">
        <v>9.5635460425827781E-2</v>
      </c>
      <c r="C56" s="2">
        <v>0.18447268914603931</v>
      </c>
      <c r="D56" s="2">
        <v>1.1558726344884609</v>
      </c>
      <c r="E56" s="2">
        <v>1.3795374739378055</v>
      </c>
      <c r="G56" s="2">
        <f t="shared" ca="1" si="5"/>
        <v>9.5635460425827781E-2</v>
      </c>
      <c r="H56" s="2">
        <f t="shared" ca="1" si="0"/>
        <v>0.29790419161676646</v>
      </c>
      <c r="I56" s="2">
        <f t="shared" ca="1" si="1"/>
        <v>-0.53043785845923541</v>
      </c>
      <c r="J56" s="2">
        <f t="shared" ca="1" si="2"/>
        <v>0.35368540509036628</v>
      </c>
      <c r="K56" s="2">
        <f t="shared" ca="1" si="3"/>
        <v>-2.3472116027440788</v>
      </c>
      <c r="L56" s="2">
        <f t="shared" ca="1" si="4"/>
        <v>-1.0393474471494433</v>
      </c>
    </row>
    <row r="57" spans="2:20" x14ac:dyDescent="0.2">
      <c r="B57" s="2">
        <v>6.4983684075790001E-3</v>
      </c>
      <c r="C57" s="2">
        <v>-0.35034417776292759</v>
      </c>
      <c r="D57" s="2">
        <v>4.159567542423396</v>
      </c>
      <c r="E57" s="2">
        <v>1.8659584214732852</v>
      </c>
      <c r="G57" s="2">
        <f t="shared" ca="1" si="5"/>
        <v>6.4983684075790001E-3</v>
      </c>
      <c r="H57" s="2">
        <f t="shared" ca="1" si="0"/>
        <v>1.3473053892215569E-2</v>
      </c>
      <c r="I57" s="2">
        <f t="shared" ca="1" si="1"/>
        <v>-2.21229761517945</v>
      </c>
      <c r="J57" s="2">
        <f t="shared" ca="1" si="2"/>
        <v>1.3564639034138473E-2</v>
      </c>
      <c r="K57" s="2">
        <f t="shared" ca="1" si="3"/>
        <v>-5.0362041478085029</v>
      </c>
      <c r="L57" s="2">
        <f t="shared" ca="1" si="4"/>
        <v>-4.3002889433146096</v>
      </c>
      <c r="S57" s="3" t="s">
        <v>45</v>
      </c>
    </row>
    <row r="58" spans="2:20" x14ac:dyDescent="0.2">
      <c r="B58" s="2">
        <v>0.31947207615852519</v>
      </c>
      <c r="C58" s="2">
        <v>0.55763754430568846</v>
      </c>
      <c r="D58" s="2">
        <v>2.3539155762172577</v>
      </c>
      <c r="E58" s="2">
        <v>2.0795006308222752</v>
      </c>
      <c r="G58" s="2">
        <f t="shared" ca="1" si="5"/>
        <v>0.31947207615852519</v>
      </c>
      <c r="H58" s="2">
        <f t="shared" ca="1" si="0"/>
        <v>0.67215568862275443</v>
      </c>
      <c r="I58" s="2">
        <f t="shared" ca="1" si="1"/>
        <v>0.44587350369822742</v>
      </c>
      <c r="J58" s="2">
        <f t="shared" ca="1" si="2"/>
        <v>1.1152164437201448</v>
      </c>
      <c r="K58" s="2">
        <f t="shared" ca="1" si="3"/>
        <v>-1.141085407548891</v>
      </c>
      <c r="L58" s="2">
        <f t="shared" ca="1" si="4"/>
        <v>0.10904850600162776</v>
      </c>
      <c r="S58" s="2">
        <f ca="1">$T$54+T58*$T$55</f>
        <v>2.0547984371535133</v>
      </c>
      <c r="T58" s="2">
        <v>3</v>
      </c>
    </row>
    <row r="59" spans="2:20" x14ac:dyDescent="0.2">
      <c r="B59" s="2">
        <v>0.58895819248977244</v>
      </c>
      <c r="C59" s="2">
        <v>-0.40064070806197294</v>
      </c>
      <c r="D59" s="2">
        <v>4.1628991474123582</v>
      </c>
      <c r="E59" s="2">
        <v>0.68221682324194333</v>
      </c>
      <c r="G59" s="2">
        <f t="shared" ca="1" si="5"/>
        <v>0.58895819248977244</v>
      </c>
      <c r="H59" s="2">
        <f t="shared" ca="1" si="0"/>
        <v>0.84181636726546893</v>
      </c>
      <c r="I59" s="2">
        <f t="shared" ca="1" si="1"/>
        <v>1.0019509868815022</v>
      </c>
      <c r="J59" s="2">
        <f t="shared" ca="1" si="2"/>
        <v>1.8439986883274739</v>
      </c>
      <c r="K59" s="2">
        <f t="shared" ca="1" si="3"/>
        <v>-0.529400078342531</v>
      </c>
      <c r="L59" s="2">
        <f t="shared" ca="1" si="4"/>
        <v>0.61193641381499175</v>
      </c>
      <c r="S59" s="2">
        <f ca="1">$T$54+T59*$T$55</f>
        <v>-5.6178266212272181</v>
      </c>
      <c r="T59" s="2">
        <v>-3</v>
      </c>
    </row>
    <row r="60" spans="2:20" x14ac:dyDescent="0.2">
      <c r="B60" s="2">
        <v>0.67639372214129601</v>
      </c>
      <c r="C60" s="2">
        <v>0.66931110000126148</v>
      </c>
      <c r="D60" s="2">
        <v>1.4910716197634306</v>
      </c>
      <c r="E60" s="2">
        <v>9.6925792085077817E-2</v>
      </c>
      <c r="G60" s="2">
        <f t="shared" ca="1" si="5"/>
        <v>0.67639372214129601</v>
      </c>
      <c r="H60" s="2">
        <f t="shared" ca="1" si="0"/>
        <v>0.89171656686626743</v>
      </c>
      <c r="I60" s="2">
        <f t="shared" ca="1" si="1"/>
        <v>1.2357086898512506</v>
      </c>
      <c r="J60" s="2">
        <f t="shared" ca="1" si="2"/>
        <v>2.2230031086642956</v>
      </c>
      <c r="K60" s="2">
        <f t="shared" ca="1" si="3"/>
        <v>-0.39097994328213148</v>
      </c>
      <c r="L60" s="2">
        <f t="shared" ca="1" si="4"/>
        <v>0.79885903339057152</v>
      </c>
    </row>
    <row r="61" spans="2:20" x14ac:dyDescent="0.2">
      <c r="B61" s="2">
        <v>9.0425234487010744E-2</v>
      </c>
      <c r="C61" s="2">
        <v>1.2248489414983563</v>
      </c>
      <c r="D61" s="2">
        <v>0.46701790141928967</v>
      </c>
      <c r="E61" s="2">
        <v>0.75103679528011336</v>
      </c>
      <c r="G61" s="2">
        <f t="shared" ca="1" si="5"/>
        <v>9.0425234487010744E-2</v>
      </c>
      <c r="H61" s="2">
        <f t="shared" ca="1" si="0"/>
        <v>0.27794411177644712</v>
      </c>
      <c r="I61" s="2">
        <f t="shared" ca="1" si="1"/>
        <v>-0.58895982595082241</v>
      </c>
      <c r="J61" s="2">
        <f t="shared" ca="1" si="2"/>
        <v>0.32565273557327168</v>
      </c>
      <c r="K61" s="2">
        <f t="shared" ca="1" si="3"/>
        <v>-2.403231907981612</v>
      </c>
      <c r="L61" s="2">
        <f t="shared" ca="1" si="4"/>
        <v>-1.1219236936771766</v>
      </c>
    </row>
    <row r="62" spans="2:20" x14ac:dyDescent="0.2">
      <c r="B62" s="2">
        <v>0.16115016973212512</v>
      </c>
      <c r="C62" s="2">
        <v>-1.4212349187593181</v>
      </c>
      <c r="D62" s="2">
        <v>3.0045956809990688</v>
      </c>
      <c r="E62" s="2">
        <v>2.4005978809623651</v>
      </c>
      <c r="G62" s="2">
        <f t="shared" ca="1" si="5"/>
        <v>0.16115016973212512</v>
      </c>
      <c r="H62" s="2">
        <f t="shared" ca="1" si="0"/>
        <v>0.43263473053892215</v>
      </c>
      <c r="I62" s="2">
        <f t="shared" ca="1" si="1"/>
        <v>-0.16967026370190372</v>
      </c>
      <c r="J62" s="2">
        <f t="shared" ca="1" si="2"/>
        <v>0.56675196845421949</v>
      </c>
      <c r="K62" s="2">
        <f t="shared" ca="1" si="3"/>
        <v>-1.8254186174657367</v>
      </c>
      <c r="L62" s="2">
        <f t="shared" ca="1" si="4"/>
        <v>-0.5678335163685595</v>
      </c>
    </row>
    <row r="63" spans="2:20" x14ac:dyDescent="0.2">
      <c r="B63" s="2">
        <v>0.29366874896412137</v>
      </c>
      <c r="C63" s="2">
        <v>-1.7685232161243216</v>
      </c>
      <c r="D63" s="2">
        <v>1.9005966500608467</v>
      </c>
      <c r="E63" s="2">
        <v>2.7124557217562066</v>
      </c>
      <c r="G63" s="2">
        <f t="shared" ca="1" si="5"/>
        <v>0.29366874896412137</v>
      </c>
      <c r="H63" s="2">
        <f t="shared" ca="1" si="0"/>
        <v>0.6272455089820359</v>
      </c>
      <c r="I63" s="2">
        <f t="shared" ca="1" si="1"/>
        <v>0.32456676785852062</v>
      </c>
      <c r="J63" s="2">
        <f t="shared" ca="1" si="2"/>
        <v>0.98683527707193808</v>
      </c>
      <c r="K63" s="2">
        <f t="shared" ca="1" si="3"/>
        <v>-1.2253028510554782</v>
      </c>
      <c r="L63" s="2">
        <f t="shared" ca="1" si="4"/>
        <v>-1.3252146007728062E-2</v>
      </c>
    </row>
    <row r="64" spans="2:20" x14ac:dyDescent="0.2">
      <c r="B64" s="2">
        <v>0.39362223530834323</v>
      </c>
      <c r="C64" s="2">
        <v>7.1053851851131583E-2</v>
      </c>
      <c r="D64" s="2">
        <v>2.4664308616150383</v>
      </c>
      <c r="E64" s="2">
        <v>0.53576702510432561</v>
      </c>
      <c r="G64" s="2">
        <f t="shared" ca="1" si="5"/>
        <v>0.39362223530834323</v>
      </c>
      <c r="H64" s="2">
        <f t="shared" ca="1" si="0"/>
        <v>0.74201596806387216</v>
      </c>
      <c r="I64" s="2">
        <f t="shared" ca="1" si="1"/>
        <v>0.64957302229678349</v>
      </c>
      <c r="J64" s="2">
        <f t="shared" ca="1" si="2"/>
        <v>1.3548575876963258</v>
      </c>
      <c r="K64" s="2">
        <f t="shared" ca="1" si="3"/>
        <v>-0.93236362325447886</v>
      </c>
      <c r="L64" s="2">
        <f t="shared" ca="1" si="4"/>
        <v>0.30369634747700741</v>
      </c>
    </row>
    <row r="65" spans="2:12" x14ac:dyDescent="0.2">
      <c r="B65" s="2">
        <v>0.13786025760004447</v>
      </c>
      <c r="C65" s="2">
        <v>0.48629031437843284</v>
      </c>
      <c r="D65" s="2">
        <v>1.7780022932001911</v>
      </c>
      <c r="E65" s="2">
        <v>3.2383505838560049</v>
      </c>
      <c r="G65" s="2">
        <f t="shared" ca="1" si="5"/>
        <v>0.13786025760004447</v>
      </c>
      <c r="H65" s="2">
        <f t="shared" ca="1" si="0"/>
        <v>0.3777445109780439</v>
      </c>
      <c r="I65" s="2">
        <f t="shared" ca="1" si="1"/>
        <v>-0.31140990888038428</v>
      </c>
      <c r="J65" s="2">
        <f t="shared" ca="1" si="2"/>
        <v>0.47440451652471904</v>
      </c>
      <c r="K65" s="2">
        <f t="shared" ca="1" si="3"/>
        <v>-1.9815147329637448</v>
      </c>
      <c r="L65" s="2">
        <f t="shared" ca="1" si="4"/>
        <v>-0.74569491084495487</v>
      </c>
    </row>
    <row r="66" spans="2:12" x14ac:dyDescent="0.2">
      <c r="B66" s="2">
        <v>0.1772269765339457</v>
      </c>
      <c r="C66" s="2">
        <v>-0.44063016244277176</v>
      </c>
      <c r="D66" s="2">
        <v>1.6947022702033103</v>
      </c>
      <c r="E66" s="2">
        <v>2.1511317342528984</v>
      </c>
      <c r="G66" s="2">
        <f t="shared" ca="1" si="5"/>
        <v>0.1772269765339457</v>
      </c>
      <c r="H66" s="2">
        <f t="shared" ca="1" si="0"/>
        <v>0.45259481037924154</v>
      </c>
      <c r="I66" s="2">
        <f t="shared" ca="1" si="1"/>
        <v>-0.11910821713417175</v>
      </c>
      <c r="J66" s="2">
        <f t="shared" ca="1" si="2"/>
        <v>0.60256600192952525</v>
      </c>
      <c r="K66" s="2">
        <f t="shared" ca="1" si="3"/>
        <v>-1.7303240146219334</v>
      </c>
      <c r="L66" s="2">
        <f t="shared" ca="1" si="4"/>
        <v>-0.50655807284614007</v>
      </c>
    </row>
    <row r="67" spans="2:12" x14ac:dyDescent="0.2">
      <c r="B67" s="2">
        <v>0.13909750000504431</v>
      </c>
      <c r="C67" s="2">
        <v>-1.0808669011655696</v>
      </c>
      <c r="D67" s="2">
        <v>2.0524207276065547</v>
      </c>
      <c r="E67" s="2">
        <v>4.0750849601357313</v>
      </c>
      <c r="G67" s="2">
        <f t="shared" ca="1" si="5"/>
        <v>0.13909750000504431</v>
      </c>
      <c r="H67" s="2">
        <f t="shared" ca="1" si="0"/>
        <v>0.38273453093812376</v>
      </c>
      <c r="I67" s="2">
        <f t="shared" ca="1" si="1"/>
        <v>-0.29830673829035226</v>
      </c>
      <c r="J67" s="2">
        <f t="shared" ca="1" si="2"/>
        <v>0.48245608981226762</v>
      </c>
      <c r="K67" s="2">
        <f t="shared" ca="1" si="3"/>
        <v>-1.9725801528595099</v>
      </c>
      <c r="L67" s="2">
        <f t="shared" ca="1" si="4"/>
        <v>-0.7288653679147844</v>
      </c>
    </row>
    <row r="68" spans="2:12" x14ac:dyDescent="0.2">
      <c r="B68" s="2">
        <v>0.65064878051691311</v>
      </c>
      <c r="C68" s="2">
        <v>-0.30597869941390632</v>
      </c>
      <c r="D68" s="2">
        <v>3.2190393078969901</v>
      </c>
      <c r="E68" s="2">
        <v>2.940788167432296</v>
      </c>
      <c r="G68" s="2">
        <f t="shared" ca="1" si="5"/>
        <v>0.65064878051691311</v>
      </c>
      <c r="H68" s="2">
        <f t="shared" ca="1" si="0"/>
        <v>0.88173652694610771</v>
      </c>
      <c r="I68" s="2">
        <f t="shared" ca="1" si="1"/>
        <v>1.1837123561092817</v>
      </c>
      <c r="J68" s="2">
        <f t="shared" ca="1" si="2"/>
        <v>2.1348403210696234</v>
      </c>
      <c r="K68" s="2">
        <f t="shared" ca="1" si="3"/>
        <v>-0.42978529001469956</v>
      </c>
      <c r="L68" s="2">
        <f t="shared" ca="1" si="4"/>
        <v>0.75839185281550436</v>
      </c>
    </row>
    <row r="69" spans="2:12" x14ac:dyDescent="0.2">
      <c r="B69" s="2">
        <v>0.16089383068397983</v>
      </c>
      <c r="C69" s="2">
        <v>-0.33610584876120553</v>
      </c>
      <c r="D69" s="2">
        <v>3.0949401484849308</v>
      </c>
      <c r="E69" s="2">
        <v>0.58659361117475739</v>
      </c>
      <c r="G69" s="2">
        <f t="shared" ca="1" si="5"/>
        <v>0.16089383068397983</v>
      </c>
      <c r="H69" s="2">
        <f t="shared" ca="1" si="0"/>
        <v>0.42764471057884229</v>
      </c>
      <c r="I69" s="2">
        <f t="shared" ca="1" si="1"/>
        <v>-0.18237375463848368</v>
      </c>
      <c r="J69" s="2">
        <f t="shared" ca="1" si="2"/>
        <v>0.55799534507538473</v>
      </c>
      <c r="K69" s="2">
        <f t="shared" ca="1" si="3"/>
        <v>-1.8270105682671858</v>
      </c>
      <c r="L69" s="2">
        <f t="shared" ca="1" si="4"/>
        <v>-0.58340465879443082</v>
      </c>
    </row>
    <row r="70" spans="2:12" x14ac:dyDescent="0.2">
      <c r="B70" s="2">
        <v>0.13346289795225272</v>
      </c>
      <c r="C70" s="2">
        <v>-1.6212785325729948</v>
      </c>
      <c r="D70" s="2">
        <v>0.38912462202584253</v>
      </c>
      <c r="E70" s="2">
        <v>1.6292980366918561</v>
      </c>
      <c r="G70" s="2">
        <f t="shared" ca="1" si="5"/>
        <v>0.13346289795225272</v>
      </c>
      <c r="H70" s="2">
        <f t="shared" ca="1" si="0"/>
        <v>0.3727544910179641</v>
      </c>
      <c r="I70" s="2">
        <f t="shared" ca="1" si="1"/>
        <v>-0.32456676785852062</v>
      </c>
      <c r="J70" s="2">
        <f t="shared" ca="1" si="2"/>
        <v>0.46641725361450803</v>
      </c>
      <c r="K70" s="2">
        <f t="shared" ca="1" si="3"/>
        <v>-2.01393175772884</v>
      </c>
      <c r="L70" s="2">
        <f t="shared" ca="1" si="4"/>
        <v>-0.76267465146004187</v>
      </c>
    </row>
    <row r="71" spans="2:12" x14ac:dyDescent="0.2">
      <c r="B71" s="2">
        <v>0.84266254031400234</v>
      </c>
      <c r="C71" s="2">
        <v>-0.14759756960122988</v>
      </c>
      <c r="D71" s="2">
        <v>4.2103679343340508</v>
      </c>
      <c r="E71" s="2">
        <v>0.72227062765645245</v>
      </c>
      <c r="G71" s="2">
        <f t="shared" ca="1" si="5"/>
        <v>0.84266254031400234</v>
      </c>
      <c r="H71" s="2">
        <f t="shared" ref="H71:H134" ca="1" si="6">(RANK(G71,$G$7:$G$206,1)-0.3)/((COUNT($G$7:$G$206)+0.4))</f>
        <v>0.94161676646706582</v>
      </c>
      <c r="I71" s="2">
        <f t="shared" ref="I71:I134" ca="1" si="7">NORMSINV(H71)</f>
        <v>1.5684915216655266</v>
      </c>
      <c r="J71" s="2">
        <f t="shared" ref="J71:J134" ca="1" si="8" xml:space="preserve"> -LN(1-H71)</f>
        <v>2.8407265274069986</v>
      </c>
      <c r="K71" s="2">
        <f t="shared" ref="K71:K134" ca="1" si="9">LN(G71)</f>
        <v>-0.17118870917475734</v>
      </c>
      <c r="L71" s="2">
        <f t="shared" ref="L71:L134" ca="1" si="10">LN( -LN(1-H71))</f>
        <v>1.04405983896639</v>
      </c>
    </row>
    <row r="72" spans="2:12" x14ac:dyDescent="0.2">
      <c r="B72" s="2">
        <v>0.45879281715823828</v>
      </c>
      <c r="C72" s="2">
        <v>0.38402713387853915</v>
      </c>
      <c r="D72" s="2">
        <v>2.9658328496879882</v>
      </c>
      <c r="E72" s="2">
        <v>6.6553791486651468</v>
      </c>
      <c r="G72" s="2">
        <f t="shared" ref="G72:G135" ca="1" si="11">OFFSET(B72:D72,0,$G$5,1,1)</f>
        <v>0.45879281715823828</v>
      </c>
      <c r="H72" s="2">
        <f t="shared" ca="1" si="6"/>
        <v>0.77195608782435121</v>
      </c>
      <c r="I72" s="2">
        <f t="shared" ca="1" si="7"/>
        <v>0.74530423031537718</v>
      </c>
      <c r="J72" s="2">
        <f t="shared" ca="1" si="8"/>
        <v>1.4782170713105502</v>
      </c>
      <c r="K72" s="2">
        <f t="shared" ca="1" si="9"/>
        <v>-0.77915654956386249</v>
      </c>
      <c r="L72" s="2">
        <f t="shared" ca="1" si="10"/>
        <v>0.39083668001698862</v>
      </c>
    </row>
    <row r="73" spans="2:12" x14ac:dyDescent="0.2">
      <c r="B73" s="2">
        <v>0.71165668601732601</v>
      </c>
      <c r="C73" s="2">
        <v>1.0267379267119172</v>
      </c>
      <c r="D73" s="2">
        <v>2.0784588085296933</v>
      </c>
      <c r="E73" s="2">
        <v>0.37402223864570122</v>
      </c>
      <c r="G73" s="2">
        <f t="shared" ca="1" si="11"/>
        <v>0.71165668601732601</v>
      </c>
      <c r="H73" s="2">
        <f t="shared" ca="1" si="6"/>
        <v>0.89670658682634719</v>
      </c>
      <c r="I73" s="2">
        <f t="shared" ca="1" si="7"/>
        <v>1.2630065484465773</v>
      </c>
      <c r="J73" s="2">
        <f t="shared" ca="1" si="8"/>
        <v>2.2701816689393852</v>
      </c>
      <c r="K73" s="2">
        <f t="shared" ca="1" si="9"/>
        <v>-0.3401596664174899</v>
      </c>
      <c r="L73" s="2">
        <f t="shared" ca="1" si="10"/>
        <v>0.81985985866082534</v>
      </c>
    </row>
    <row r="74" spans="2:12" x14ac:dyDescent="0.2">
      <c r="B74" s="2">
        <v>0.53229791937017035</v>
      </c>
      <c r="C74" s="2">
        <v>-1.8258947061001405</v>
      </c>
      <c r="D74" s="2">
        <v>2.6202341349923124</v>
      </c>
      <c r="E74" s="2">
        <v>1.6104357138663214</v>
      </c>
      <c r="G74" s="2">
        <f t="shared" ca="1" si="11"/>
        <v>0.53229791937017035</v>
      </c>
      <c r="H74" s="2">
        <f t="shared" ca="1" si="6"/>
        <v>0.80688622754491013</v>
      </c>
      <c r="I74" s="2">
        <f t="shared" ca="1" si="7"/>
        <v>0.86647898678975666</v>
      </c>
      <c r="J74" s="2">
        <f t="shared" ca="1" si="8"/>
        <v>1.6444757691749734</v>
      </c>
      <c r="K74" s="2">
        <f t="shared" ca="1" si="9"/>
        <v>-0.63055194756520627</v>
      </c>
      <c r="L74" s="2">
        <f t="shared" ca="1" si="10"/>
        <v>0.49742165207504246</v>
      </c>
    </row>
    <row r="75" spans="2:12" x14ac:dyDescent="0.2">
      <c r="B75" s="2">
        <v>0.26930121417996927</v>
      </c>
      <c r="C75" s="2">
        <v>0.64952018942924794</v>
      </c>
      <c r="D75" s="2">
        <v>0.74659248161324299</v>
      </c>
      <c r="E75" s="2">
        <v>0.91845348078359157</v>
      </c>
      <c r="G75" s="2">
        <f t="shared" ca="1" si="11"/>
        <v>0.26930121417996927</v>
      </c>
      <c r="H75" s="2">
        <f t="shared" ca="1" si="6"/>
        <v>0.57734530938123751</v>
      </c>
      <c r="I75" s="2">
        <f t="shared" ca="1" si="7"/>
        <v>0.19510674636432496</v>
      </c>
      <c r="J75" s="2">
        <f t="shared" ca="1" si="8"/>
        <v>0.861199767552701</v>
      </c>
      <c r="K75" s="2">
        <f t="shared" ca="1" si="9"/>
        <v>-1.311924770522801</v>
      </c>
      <c r="L75" s="2">
        <f t="shared" ca="1" si="10"/>
        <v>-0.14942878340290258</v>
      </c>
    </row>
    <row r="76" spans="2:12" x14ac:dyDescent="0.2">
      <c r="B76" s="2">
        <v>0.18214684650634702</v>
      </c>
      <c r="C76" s="2">
        <v>0.55480031595026191</v>
      </c>
      <c r="D76" s="2">
        <v>1.867095021575087</v>
      </c>
      <c r="E76" s="2">
        <v>1.8621266552463862</v>
      </c>
      <c r="G76" s="2">
        <f t="shared" ca="1" si="11"/>
        <v>0.18214684650634702</v>
      </c>
      <c r="H76" s="2">
        <f t="shared" ca="1" si="6"/>
        <v>0.46257485029940121</v>
      </c>
      <c r="I76" s="2">
        <f t="shared" ca="1" si="7"/>
        <v>-9.3948960933968581E-2</v>
      </c>
      <c r="J76" s="2">
        <f t="shared" ca="1" si="8"/>
        <v>0.62096578504836675</v>
      </c>
      <c r="K76" s="2">
        <f t="shared" ca="1" si="9"/>
        <v>-1.70294206829699</v>
      </c>
      <c r="L76" s="2">
        <f t="shared" ca="1" si="10"/>
        <v>-0.47647929510700066</v>
      </c>
    </row>
    <row r="77" spans="2:12" x14ac:dyDescent="0.2">
      <c r="B77" s="2">
        <v>7.9757966721718129E-2</v>
      </c>
      <c r="C77" s="2">
        <v>0.57117514286865512</v>
      </c>
      <c r="D77" s="2">
        <v>1.3389166146201799</v>
      </c>
      <c r="E77" s="2">
        <v>0.95990013727187162</v>
      </c>
      <c r="G77" s="2">
        <f t="shared" ca="1" si="11"/>
        <v>7.9757966721718129E-2</v>
      </c>
      <c r="H77" s="2">
        <f t="shared" ca="1" si="6"/>
        <v>0.24301397205588823</v>
      </c>
      <c r="I77" s="2">
        <f t="shared" ca="1" si="7"/>
        <v>-0.69664027541452611</v>
      </c>
      <c r="J77" s="2">
        <f t="shared" ca="1" si="8"/>
        <v>0.27841048285622322</v>
      </c>
      <c r="K77" s="2">
        <f t="shared" ca="1" si="9"/>
        <v>-2.5287586461093836</v>
      </c>
      <c r="L77" s="2">
        <f t="shared" ca="1" si="10"/>
        <v>-1.2786586972931808</v>
      </c>
    </row>
    <row r="78" spans="2:12" x14ac:dyDescent="0.2">
      <c r="B78" s="2">
        <v>0.73255435875601771</v>
      </c>
      <c r="C78" s="2">
        <v>-0.75229268131759008</v>
      </c>
      <c r="D78" s="2">
        <v>7.0294932579783342</v>
      </c>
      <c r="E78" s="2">
        <v>0.88993021651622528</v>
      </c>
      <c r="G78" s="2">
        <f t="shared" ca="1" si="11"/>
        <v>0.73255435875601771</v>
      </c>
      <c r="H78" s="2">
        <f t="shared" ca="1" si="6"/>
        <v>0.90668662674650691</v>
      </c>
      <c r="I78" s="2">
        <f t="shared" ca="1" si="7"/>
        <v>1.3206240594830998</v>
      </c>
      <c r="J78" s="2">
        <f t="shared" ca="1" si="8"/>
        <v>2.3717918453501681</v>
      </c>
      <c r="K78" s="2">
        <f t="shared" ca="1" si="9"/>
        <v>-0.3112177309385073</v>
      </c>
      <c r="L78" s="2">
        <f t="shared" ca="1" si="10"/>
        <v>0.86364572237339521</v>
      </c>
    </row>
    <row r="79" spans="2:12" x14ac:dyDescent="0.2">
      <c r="B79" s="2">
        <v>9.5592018660000611E-2</v>
      </c>
      <c r="C79" s="2">
        <v>-0.16468246229186312</v>
      </c>
      <c r="D79" s="2">
        <v>2.514621528714037</v>
      </c>
      <c r="E79" s="2">
        <v>0.56200640868529961</v>
      </c>
      <c r="G79" s="2">
        <f t="shared" ca="1" si="11"/>
        <v>9.5592018660000611E-2</v>
      </c>
      <c r="H79" s="2">
        <f t="shared" ca="1" si="6"/>
        <v>0.29291417165668665</v>
      </c>
      <c r="I79" s="2">
        <f t="shared" ca="1" si="7"/>
        <v>-0.54489120823511805</v>
      </c>
      <c r="J79" s="2">
        <f t="shared" ca="1" si="8"/>
        <v>0.34660322251407499</v>
      </c>
      <c r="K79" s="2">
        <f t="shared" ca="1" si="9"/>
        <v>-2.3476659492300773</v>
      </c>
      <c r="L79" s="2">
        <f t="shared" ca="1" si="10"/>
        <v>-1.0595746042421939</v>
      </c>
    </row>
    <row r="80" spans="2:12" x14ac:dyDescent="0.2">
      <c r="B80" s="2">
        <v>0.20164541325223717</v>
      </c>
      <c r="C80" s="2">
        <v>0.47375328462685706</v>
      </c>
      <c r="D80" s="2">
        <v>3.8205231229217977</v>
      </c>
      <c r="E80" s="2">
        <v>0.28281200136548057</v>
      </c>
      <c r="G80" s="2">
        <f t="shared" ca="1" si="11"/>
        <v>0.20164541325223717</v>
      </c>
      <c r="H80" s="2">
        <f t="shared" ca="1" si="6"/>
        <v>0.4875249500998004</v>
      </c>
      <c r="I80" s="2">
        <f t="shared" ca="1" si="7"/>
        <v>-3.1275410739968465E-2</v>
      </c>
      <c r="J80" s="2">
        <f t="shared" ca="1" si="8"/>
        <v>0.66850325227619734</v>
      </c>
      <c r="K80" s="2">
        <f t="shared" ca="1" si="9"/>
        <v>-1.6012445040050802</v>
      </c>
      <c r="L80" s="2">
        <f t="shared" ca="1" si="10"/>
        <v>-0.40271401741652491</v>
      </c>
    </row>
    <row r="81" spans="2:12" x14ac:dyDescent="0.2">
      <c r="B81" s="2">
        <v>0.58541032792983128</v>
      </c>
      <c r="C81" s="2">
        <v>1.1782445838659745</v>
      </c>
      <c r="D81" s="2">
        <v>3.3419552930460377</v>
      </c>
      <c r="E81" s="2">
        <v>1.8952961529534229</v>
      </c>
      <c r="G81" s="2">
        <f t="shared" ca="1" si="11"/>
        <v>0.58541032792983128</v>
      </c>
      <c r="H81" s="2">
        <f t="shared" ca="1" si="6"/>
        <v>0.83682634730538918</v>
      </c>
      <c r="I81" s="2">
        <f t="shared" ca="1" si="7"/>
        <v>0.98149782715935407</v>
      </c>
      <c r="J81" s="2">
        <f t="shared" ca="1" si="8"/>
        <v>1.8129402913075019</v>
      </c>
      <c r="K81" s="2">
        <f t="shared" ca="1" si="9"/>
        <v>-0.53544226236233072</v>
      </c>
      <c r="L81" s="2">
        <f t="shared" ca="1" si="10"/>
        <v>0.59494999758863676</v>
      </c>
    </row>
    <row r="82" spans="2:12" x14ac:dyDescent="0.2">
      <c r="B82" s="2">
        <v>0.34846382792431169</v>
      </c>
      <c r="C82" s="2">
        <v>0.28065441462574658</v>
      </c>
      <c r="D82" s="2">
        <v>4.2412015735971789</v>
      </c>
      <c r="E82" s="2">
        <v>0.37427434451030456</v>
      </c>
      <c r="G82" s="2">
        <f t="shared" ca="1" si="11"/>
        <v>0.34846382792431169</v>
      </c>
      <c r="H82" s="2">
        <f t="shared" ca="1" si="6"/>
        <v>0.70708582834331335</v>
      </c>
      <c r="I82" s="2">
        <f t="shared" ca="1" si="7"/>
        <v>0.54489120823511805</v>
      </c>
      <c r="J82" s="2">
        <f t="shared" ca="1" si="8"/>
        <v>1.2278756423766588</v>
      </c>
      <c r="K82" s="2">
        <f t="shared" ca="1" si="9"/>
        <v>-1.0542208477859587</v>
      </c>
      <c r="L82" s="2">
        <f t="shared" ca="1" si="10"/>
        <v>0.20528555617404148</v>
      </c>
    </row>
    <row r="83" spans="2:12" x14ac:dyDescent="0.2">
      <c r="B83" s="2">
        <v>0.19086094016223687</v>
      </c>
      <c r="C83" s="2">
        <v>-0.32167865478123914</v>
      </c>
      <c r="D83" s="2">
        <v>4.6873102565288303</v>
      </c>
      <c r="E83" s="2">
        <v>4.8892076868566079</v>
      </c>
      <c r="G83" s="2">
        <f t="shared" ca="1" si="11"/>
        <v>0.19086094016223687</v>
      </c>
      <c r="H83" s="2">
        <f t="shared" ca="1" si="6"/>
        <v>0.47754491017964074</v>
      </c>
      <c r="I83" s="2">
        <f t="shared" ca="1" si="7"/>
        <v>-5.6316317022151882E-2</v>
      </c>
      <c r="J83" s="2">
        <f t="shared" ca="1" si="8"/>
        <v>0.64921625133421856</v>
      </c>
      <c r="K83" s="2">
        <f t="shared" ca="1" si="9"/>
        <v>-1.6562101780791589</v>
      </c>
      <c r="L83" s="2">
        <f t="shared" ca="1" si="10"/>
        <v>-0.43198941079269715</v>
      </c>
    </row>
    <row r="84" spans="2:12" x14ac:dyDescent="0.2">
      <c r="B84" s="2">
        <v>0.80876908621986898</v>
      </c>
      <c r="C84" s="2">
        <v>-0.72095600044125741</v>
      </c>
      <c r="D84" s="2">
        <v>1.2255569080295321</v>
      </c>
      <c r="E84" s="2">
        <v>3.0456136326637013</v>
      </c>
      <c r="G84" s="2">
        <f t="shared" ca="1" si="11"/>
        <v>0.80876908621986898</v>
      </c>
      <c r="H84" s="2">
        <f t="shared" ca="1" si="6"/>
        <v>0.9316367265469061</v>
      </c>
      <c r="I84" s="2">
        <f t="shared" ca="1" si="7"/>
        <v>1.4880923263362802</v>
      </c>
      <c r="J84" s="2">
        <f t="shared" ca="1" si="8"/>
        <v>2.6829195363766294</v>
      </c>
      <c r="K84" s="2">
        <f t="shared" ca="1" si="9"/>
        <v>-0.21224183379186948</v>
      </c>
      <c r="L84" s="2">
        <f t="shared" ca="1" si="10"/>
        <v>0.98690558082479396</v>
      </c>
    </row>
    <row r="85" spans="2:12" x14ac:dyDescent="0.2">
      <c r="B85" s="2">
        <v>0.24676921513796968</v>
      </c>
      <c r="C85" s="2">
        <v>-1.4778891243704408</v>
      </c>
      <c r="D85" s="2">
        <v>2.5012523679559884</v>
      </c>
      <c r="E85" s="2">
        <v>1.0263323155162898</v>
      </c>
      <c r="G85" s="2">
        <f t="shared" ca="1" si="11"/>
        <v>0.24676921513796968</v>
      </c>
      <c r="H85" s="2">
        <f t="shared" ca="1" si="6"/>
        <v>0.53243512974051899</v>
      </c>
      <c r="I85" s="2">
        <f t="shared" ca="1" si="7"/>
        <v>8.1392591716037396E-2</v>
      </c>
      <c r="J85" s="2">
        <f t="shared" ca="1" si="8"/>
        <v>0.76021717996633331</v>
      </c>
      <c r="K85" s="2">
        <f t="shared" ca="1" si="9"/>
        <v>-1.3993017308009097</v>
      </c>
      <c r="L85" s="2">
        <f t="shared" ca="1" si="10"/>
        <v>-0.2741511234106655</v>
      </c>
    </row>
    <row r="86" spans="2:12" x14ac:dyDescent="0.2">
      <c r="B86" s="2">
        <v>0.18242680715099768</v>
      </c>
      <c r="C86" s="2">
        <v>-0.25192652357053869</v>
      </c>
      <c r="D86" s="2">
        <v>3.3183085897094227</v>
      </c>
      <c r="E86" s="2">
        <v>1.3090030538366439</v>
      </c>
      <c r="G86" s="2">
        <f t="shared" ca="1" si="11"/>
        <v>0.18242680715099768</v>
      </c>
      <c r="H86" s="2">
        <f t="shared" ca="1" si="6"/>
        <v>0.46756487025948101</v>
      </c>
      <c r="I86" s="2">
        <f t="shared" ca="1" si="7"/>
        <v>-8.1392591716037396E-2</v>
      </c>
      <c r="J86" s="2">
        <f t="shared" ca="1" si="8"/>
        <v>0.63029421090300197</v>
      </c>
      <c r="K86" s="2">
        <f t="shared" ca="1" si="9"/>
        <v>-1.7014062431112031</v>
      </c>
      <c r="L86" s="2">
        <f t="shared" ca="1" si="10"/>
        <v>-0.46156856717445399</v>
      </c>
    </row>
    <row r="87" spans="2:12" x14ac:dyDescent="0.2">
      <c r="B87" s="2">
        <v>0.29085481710082012</v>
      </c>
      <c r="C87" s="2">
        <v>-0.7196425761854115</v>
      </c>
      <c r="D87" s="2">
        <v>3.3623707843483572</v>
      </c>
      <c r="E87" s="2">
        <v>1.3099840314584321</v>
      </c>
      <c r="G87" s="2">
        <f t="shared" ca="1" si="11"/>
        <v>0.29085481710082012</v>
      </c>
      <c r="H87" s="2">
        <f t="shared" ca="1" si="6"/>
        <v>0.62225548902195604</v>
      </c>
      <c r="I87" s="2">
        <f t="shared" ca="1" si="7"/>
        <v>0.31140990888038406</v>
      </c>
      <c r="J87" s="2">
        <f t="shared" ca="1" si="8"/>
        <v>0.97353720876730654</v>
      </c>
      <c r="K87" s="2">
        <f t="shared" ca="1" si="9"/>
        <v>-1.2349310466142618</v>
      </c>
      <c r="L87" s="2">
        <f t="shared" ca="1" si="10"/>
        <v>-2.6819233259523571E-2</v>
      </c>
    </row>
    <row r="88" spans="2:12" x14ac:dyDescent="0.2">
      <c r="B88" s="2">
        <v>0.21873630284166592</v>
      </c>
      <c r="C88" s="2">
        <v>1.2703014323248873</v>
      </c>
      <c r="D88" s="2">
        <v>1.6540215787714838</v>
      </c>
      <c r="E88" s="2">
        <v>0.88599103103056431</v>
      </c>
      <c r="G88" s="2">
        <f t="shared" ca="1" si="11"/>
        <v>0.21873630284166592</v>
      </c>
      <c r="H88" s="2">
        <f t="shared" ca="1" si="6"/>
        <v>0.50748502994011979</v>
      </c>
      <c r="I88" s="2">
        <f t="shared" ca="1" si="7"/>
        <v>1.8763288596579494E-2</v>
      </c>
      <c r="J88" s="2">
        <f t="shared" ca="1" si="8"/>
        <v>0.7082304227712739</v>
      </c>
      <c r="K88" s="2">
        <f t="shared" ca="1" si="9"/>
        <v>-1.5198883712858064</v>
      </c>
      <c r="L88" s="2">
        <f t="shared" ca="1" si="10"/>
        <v>-0.34498578234606808</v>
      </c>
    </row>
    <row r="89" spans="2:12" x14ac:dyDescent="0.2">
      <c r="B89" s="2">
        <v>6.7369968946169645E-2</v>
      </c>
      <c r="C89" s="2">
        <v>0.42684105366229996</v>
      </c>
      <c r="D89" s="2">
        <v>4.6705194148000642</v>
      </c>
      <c r="E89" s="2">
        <v>0.92966197838541775</v>
      </c>
      <c r="G89" s="2">
        <f t="shared" ca="1" si="11"/>
        <v>6.7369968946169645E-2</v>
      </c>
      <c r="H89" s="2">
        <f t="shared" ca="1" si="6"/>
        <v>0.22305389221556887</v>
      </c>
      <c r="I89" s="2">
        <f t="shared" ca="1" si="7"/>
        <v>-0.76191994645949512</v>
      </c>
      <c r="J89" s="2">
        <f t="shared" ca="1" si="8"/>
        <v>0.25238429037075716</v>
      </c>
      <c r="K89" s="2">
        <f t="shared" ca="1" si="9"/>
        <v>-2.6975559249541656</v>
      </c>
      <c r="L89" s="2">
        <f t="shared" ca="1" si="10"/>
        <v>-1.3768023912554699</v>
      </c>
    </row>
    <row r="90" spans="2:12" x14ac:dyDescent="0.2">
      <c r="B90" s="2">
        <v>5.2080213154465059E-2</v>
      </c>
      <c r="C90" s="2">
        <v>-0.40953115630519399</v>
      </c>
      <c r="D90" s="2">
        <v>1.2662101339520784</v>
      </c>
      <c r="E90" s="2">
        <v>1.1588261053226465</v>
      </c>
      <c r="G90" s="2">
        <f t="shared" ca="1" si="11"/>
        <v>5.2080213154465059E-2</v>
      </c>
      <c r="H90" s="2">
        <f t="shared" ca="1" si="6"/>
        <v>0.17814371257485032</v>
      </c>
      <c r="I90" s="2">
        <f t="shared" ca="1" si="7"/>
        <v>-0.92246241734752521</v>
      </c>
      <c r="J90" s="2">
        <f t="shared" ca="1" si="8"/>
        <v>0.19618973202711509</v>
      </c>
      <c r="K90" s="2">
        <f t="shared" ca="1" si="9"/>
        <v>-2.9549701882625286</v>
      </c>
      <c r="L90" s="2">
        <f t="shared" ca="1" si="10"/>
        <v>-1.6286730674348571</v>
      </c>
    </row>
    <row r="91" spans="2:12" x14ac:dyDescent="0.2">
      <c r="B91" s="2">
        <v>0.20503099830307811</v>
      </c>
      <c r="C91" s="2">
        <v>0.54654692400262284</v>
      </c>
      <c r="D91" s="2">
        <v>3.4736919097610977</v>
      </c>
      <c r="E91" s="2">
        <v>0.74374608334397585</v>
      </c>
      <c r="G91" s="2">
        <f t="shared" ca="1" si="11"/>
        <v>0.20503099830307811</v>
      </c>
      <c r="H91" s="2">
        <f t="shared" ca="1" si="6"/>
        <v>0.49251497005988026</v>
      </c>
      <c r="I91" s="2">
        <f t="shared" ca="1" si="7"/>
        <v>-1.8763288596579355E-2</v>
      </c>
      <c r="J91" s="2">
        <f t="shared" ca="1" si="8"/>
        <v>0.67828806615619563</v>
      </c>
      <c r="K91" s="2">
        <f t="shared" ca="1" si="9"/>
        <v>-1.584594100040468</v>
      </c>
      <c r="L91" s="2">
        <f t="shared" ca="1" si="10"/>
        <v>-0.38818320493956238</v>
      </c>
    </row>
    <row r="92" spans="2:12" x14ac:dyDescent="0.2">
      <c r="B92" s="2">
        <v>0.24976072683151443</v>
      </c>
      <c r="C92" s="2">
        <v>-0.6484891463335225</v>
      </c>
      <c r="D92" s="2">
        <v>3.3182543851924597</v>
      </c>
      <c r="E92" s="2">
        <v>0.23230370175156159</v>
      </c>
      <c r="G92" s="2">
        <f t="shared" ca="1" si="11"/>
        <v>0.24976072683151443</v>
      </c>
      <c r="H92" s="2">
        <f t="shared" ca="1" si="6"/>
        <v>0.53742514970059885</v>
      </c>
      <c r="I92" s="2">
        <f t="shared" ca="1" si="7"/>
        <v>9.3948960933968692E-2</v>
      </c>
      <c r="J92" s="2">
        <f t="shared" ca="1" si="8"/>
        <v>0.77094689663890037</v>
      </c>
      <c r="K92" s="2">
        <f t="shared" ca="1" si="9"/>
        <v>-1.3872519120994768</v>
      </c>
      <c r="L92" s="2">
        <f t="shared" ca="1" si="10"/>
        <v>-0.2601357837455987</v>
      </c>
    </row>
    <row r="93" spans="2:12" x14ac:dyDescent="0.2">
      <c r="B93" s="2">
        <v>1.7794412169379908E-2</v>
      </c>
      <c r="C93" s="2">
        <v>-0.94758425408778657</v>
      </c>
      <c r="D93" s="2">
        <v>0.85448114131299679</v>
      </c>
      <c r="E93" s="2">
        <v>3.5868935413932417</v>
      </c>
      <c r="G93" s="2">
        <f t="shared" ca="1" si="11"/>
        <v>1.7794412169379908E-2</v>
      </c>
      <c r="H93" s="2">
        <f t="shared" ca="1" si="6"/>
        <v>6.3373253493013967E-2</v>
      </c>
      <c r="I93" s="2">
        <f t="shared" ca="1" si="7"/>
        <v>-1.5270583320354105</v>
      </c>
      <c r="J93" s="2">
        <f t="shared" ca="1" si="8"/>
        <v>6.547042561824655E-2</v>
      </c>
      <c r="K93" s="2">
        <f t="shared" ca="1" si="9"/>
        <v>-4.0288707940368029</v>
      </c>
      <c r="L93" s="2">
        <f t="shared" ca="1" si="10"/>
        <v>-2.7261567555842294</v>
      </c>
    </row>
    <row r="94" spans="2:12" x14ac:dyDescent="0.2">
      <c r="B94" s="2">
        <v>3.1422607164585503E-2</v>
      </c>
      <c r="C94" s="2">
        <v>-0.88005209130968454</v>
      </c>
      <c r="D94" s="2">
        <v>1.4301174092286444</v>
      </c>
      <c r="E94" s="2">
        <v>1.2065068253892572</v>
      </c>
      <c r="G94" s="2">
        <f t="shared" ca="1" si="11"/>
        <v>3.1422607164585503E-2</v>
      </c>
      <c r="H94" s="2">
        <f t="shared" ca="1" si="6"/>
        <v>0.1282435129740519</v>
      </c>
      <c r="I94" s="2">
        <f t="shared" ca="1" si="7"/>
        <v>-1.1347334299493967</v>
      </c>
      <c r="J94" s="2">
        <f t="shared" ca="1" si="8"/>
        <v>0.13724515207069884</v>
      </c>
      <c r="K94" s="2">
        <f t="shared" ca="1" si="9"/>
        <v>-3.4602276717299958</v>
      </c>
      <c r="L94" s="2">
        <f t="shared" ca="1" si="10"/>
        <v>-1.9859865211055914</v>
      </c>
    </row>
    <row r="95" spans="2:12" x14ac:dyDescent="0.2">
      <c r="B95" s="2">
        <v>0.36830050037034173</v>
      </c>
      <c r="C95" s="2">
        <v>-0.84448186032703099</v>
      </c>
      <c r="D95" s="2">
        <v>4.4357217338289665</v>
      </c>
      <c r="E95" s="2">
        <v>0.96315871418972476</v>
      </c>
      <c r="G95" s="2">
        <f t="shared" ca="1" si="11"/>
        <v>0.36830050037034173</v>
      </c>
      <c r="H95" s="2">
        <f t="shared" ca="1" si="6"/>
        <v>0.72704590818363268</v>
      </c>
      <c r="I95" s="2">
        <f t="shared" ca="1" si="7"/>
        <v>0.60390292558359793</v>
      </c>
      <c r="J95" s="2">
        <f t="shared" ca="1" si="8"/>
        <v>1.298451659782774</v>
      </c>
      <c r="K95" s="2">
        <f t="shared" ca="1" si="9"/>
        <v>-0.9988560969375746</v>
      </c>
      <c r="L95" s="2">
        <f t="shared" ca="1" si="10"/>
        <v>0.26117252369013333</v>
      </c>
    </row>
    <row r="96" spans="2:12" x14ac:dyDescent="0.2">
      <c r="B96" s="2">
        <v>0.34969190147276691</v>
      </c>
      <c r="C96" s="2">
        <v>1.8317969204639493</v>
      </c>
      <c r="D96" s="2">
        <v>1.63913039354316</v>
      </c>
      <c r="E96" s="2">
        <v>1.0754020590194897</v>
      </c>
      <c r="G96" s="2">
        <f t="shared" ca="1" si="11"/>
        <v>0.34969190147276691</v>
      </c>
      <c r="H96" s="2">
        <f t="shared" ca="1" si="6"/>
        <v>0.71706586826347296</v>
      </c>
      <c r="I96" s="2">
        <f t="shared" ca="1" si="7"/>
        <v>0.57414709947414444</v>
      </c>
      <c r="J96" s="2">
        <f t="shared" ca="1" si="8"/>
        <v>1.262541158477003</v>
      </c>
      <c r="K96" s="2">
        <f t="shared" ca="1" si="9"/>
        <v>-1.0507027936803488</v>
      </c>
      <c r="L96" s="2">
        <f t="shared" ca="1" si="10"/>
        <v>0.2331264824098479</v>
      </c>
    </row>
    <row r="97" spans="2:12" x14ac:dyDescent="0.2">
      <c r="B97" s="2">
        <v>0.31645865151543773</v>
      </c>
      <c r="C97" s="2">
        <v>-0.45031100531144186</v>
      </c>
      <c r="D97" s="2">
        <v>2.3666673575733395</v>
      </c>
      <c r="E97" s="2">
        <v>2.117341585984593</v>
      </c>
      <c r="G97" s="2">
        <f t="shared" ca="1" si="11"/>
        <v>0.31645865151543773</v>
      </c>
      <c r="H97" s="2">
        <f t="shared" ca="1" si="6"/>
        <v>0.65718562874251485</v>
      </c>
      <c r="I97" s="2">
        <f t="shared" ca="1" si="7"/>
        <v>0.40479426798281942</v>
      </c>
      <c r="J97" s="2">
        <f t="shared" ca="1" si="8"/>
        <v>1.0705661699824058</v>
      </c>
      <c r="K97" s="2">
        <f t="shared" ca="1" si="9"/>
        <v>-1.1505626888536438</v>
      </c>
      <c r="L97" s="2">
        <f t="shared" ca="1" si="10"/>
        <v>6.8187639358140664E-2</v>
      </c>
    </row>
    <row r="98" spans="2:12" x14ac:dyDescent="0.2">
      <c r="B98" s="2">
        <v>0.1092085712750334</v>
      </c>
      <c r="C98" s="2">
        <v>-1.9495043684912505</v>
      </c>
      <c r="D98" s="2">
        <v>4.9864749403189679</v>
      </c>
      <c r="E98" s="2">
        <v>0.9597530024536064</v>
      </c>
      <c r="G98" s="2">
        <f t="shared" ca="1" si="11"/>
        <v>0.1092085712750334</v>
      </c>
      <c r="H98" s="2">
        <f t="shared" ca="1" si="6"/>
        <v>0.30788423153692618</v>
      </c>
      <c r="I98" s="2">
        <f t="shared" ca="1" si="7"/>
        <v>-0.50185650440009355</v>
      </c>
      <c r="J98" s="2">
        <f t="shared" ca="1" si="8"/>
        <v>0.3680020418899238</v>
      </c>
      <c r="K98" s="2">
        <f t="shared" ca="1" si="9"/>
        <v>-2.2144957272220216</v>
      </c>
      <c r="L98" s="2">
        <f t="shared" ca="1" si="10"/>
        <v>-0.99966679221467625</v>
      </c>
    </row>
    <row r="99" spans="2:12" x14ac:dyDescent="0.2">
      <c r="B99" s="2">
        <v>0.46769053031452251</v>
      </c>
      <c r="C99" s="2">
        <v>-0.18598201463768643</v>
      </c>
      <c r="D99" s="2">
        <v>3.8727167464398153</v>
      </c>
      <c r="E99" s="2">
        <v>1.2420358512512406</v>
      </c>
      <c r="G99" s="2">
        <f t="shared" ca="1" si="11"/>
        <v>0.46769053031452251</v>
      </c>
      <c r="H99" s="2">
        <f t="shared" ca="1" si="6"/>
        <v>0.78193612774451093</v>
      </c>
      <c r="I99" s="2">
        <f t="shared" ca="1" si="7"/>
        <v>0.77874873018302038</v>
      </c>
      <c r="J99" s="2">
        <f t="shared" ca="1" si="8"/>
        <v>1.522967267109165</v>
      </c>
      <c r="K99" s="2">
        <f t="shared" ca="1" si="9"/>
        <v>-0.75994846180502562</v>
      </c>
      <c r="L99" s="2">
        <f t="shared" ca="1" si="10"/>
        <v>0.4206605813046243</v>
      </c>
    </row>
    <row r="100" spans="2:12" x14ac:dyDescent="0.2">
      <c r="B100" s="2">
        <v>0.52615118303347808</v>
      </c>
      <c r="C100" s="2">
        <v>-1.1152148769948678</v>
      </c>
      <c r="D100" s="2">
        <v>2.0074022293493803</v>
      </c>
      <c r="E100" s="2">
        <v>0.16316123640417027</v>
      </c>
      <c r="G100" s="2">
        <f t="shared" ca="1" si="11"/>
        <v>0.52615118303347808</v>
      </c>
      <c r="H100" s="2">
        <f t="shared" ca="1" si="6"/>
        <v>0.79690618762475041</v>
      </c>
      <c r="I100" s="2">
        <f t="shared" ca="1" si="7"/>
        <v>0.83062125279066967</v>
      </c>
      <c r="J100" s="2">
        <f t="shared" ca="1" si="8"/>
        <v>1.5940872767621599</v>
      </c>
      <c r="K100" s="2">
        <f t="shared" ca="1" si="9"/>
        <v>-0.64216668732596671</v>
      </c>
      <c r="L100" s="2">
        <f t="shared" ca="1" si="10"/>
        <v>0.46630133217034553</v>
      </c>
    </row>
    <row r="101" spans="2:12" x14ac:dyDescent="0.2">
      <c r="B101" s="2">
        <v>1.5355135691845856E-2</v>
      </c>
      <c r="C101" s="2">
        <v>1.1879073529319277</v>
      </c>
      <c r="D101" s="2">
        <v>3.0405598994925329</v>
      </c>
      <c r="E101" s="2">
        <v>0.19854558210701367</v>
      </c>
      <c r="G101" s="2">
        <f t="shared" ca="1" si="11"/>
        <v>1.5355135691845856E-2</v>
      </c>
      <c r="H101" s="2">
        <f t="shared" ca="1" si="6"/>
        <v>3.8423153692614773E-2</v>
      </c>
      <c r="I101" s="2">
        <f t="shared" ca="1" si="7"/>
        <v>-1.7692851078409655</v>
      </c>
      <c r="J101" s="2">
        <f t="shared" ca="1" si="8"/>
        <v>3.9180793790388989E-2</v>
      </c>
      <c r="K101" s="2">
        <f t="shared" ca="1" si="9"/>
        <v>-4.176305288147228</v>
      </c>
      <c r="L101" s="2">
        <f t="shared" ca="1" si="10"/>
        <v>-3.2395686065793727</v>
      </c>
    </row>
    <row r="102" spans="2:12" x14ac:dyDescent="0.2">
      <c r="B102" s="2">
        <v>8.2822091543811385E-2</v>
      </c>
      <c r="C102" s="2">
        <v>-0.32167155442679274</v>
      </c>
      <c r="D102" s="2">
        <v>0.28654570395690787</v>
      </c>
      <c r="E102" s="2">
        <v>0.30553859834014591</v>
      </c>
      <c r="G102" s="2">
        <f t="shared" ca="1" si="11"/>
        <v>8.2822091543811385E-2</v>
      </c>
      <c r="H102" s="2">
        <f t="shared" ca="1" si="6"/>
        <v>0.25299401197604793</v>
      </c>
      <c r="I102" s="2">
        <f t="shared" ca="1" si="7"/>
        <v>-0.66509767139499976</v>
      </c>
      <c r="J102" s="2">
        <f t="shared" ca="1" si="8"/>
        <v>0.291682077785127</v>
      </c>
      <c r="K102" s="2">
        <f t="shared" ca="1" si="9"/>
        <v>-2.4910604470926581</v>
      </c>
      <c r="L102" s="2">
        <f t="shared" ca="1" si="10"/>
        <v>-1.2320908445680812</v>
      </c>
    </row>
    <row r="103" spans="2:12" x14ac:dyDescent="0.2">
      <c r="B103" s="2">
        <v>4.1657195677919805E-2</v>
      </c>
      <c r="C103" s="2">
        <v>0.50247848568541986</v>
      </c>
      <c r="D103" s="2">
        <v>4.4257579835286993</v>
      </c>
      <c r="E103" s="2">
        <v>0.36525372147305146</v>
      </c>
      <c r="G103" s="2">
        <f t="shared" ca="1" si="11"/>
        <v>4.1657195677919805E-2</v>
      </c>
      <c r="H103" s="2">
        <f t="shared" ca="1" si="6"/>
        <v>0.1432135728542914</v>
      </c>
      <c r="I103" s="2">
        <f t="shared" ca="1" si="7"/>
        <v>-1.0659922490614977</v>
      </c>
      <c r="J103" s="2">
        <f t="shared" ca="1" si="8"/>
        <v>0.15456660130727984</v>
      </c>
      <c r="K103" s="2">
        <f t="shared" ca="1" si="9"/>
        <v>-3.1782811599152785</v>
      </c>
      <c r="L103" s="2">
        <f t="shared" ca="1" si="10"/>
        <v>-1.8671301991085614</v>
      </c>
    </row>
    <row r="104" spans="2:12" x14ac:dyDescent="0.2">
      <c r="B104" s="2">
        <v>0.46211412064234597</v>
      </c>
      <c r="C104" s="2">
        <v>-0.1359770957601879</v>
      </c>
      <c r="D104" s="2">
        <v>2.8436015450761292</v>
      </c>
      <c r="E104" s="2">
        <v>1.212880358178628</v>
      </c>
      <c r="G104" s="2">
        <f t="shared" ca="1" si="11"/>
        <v>0.46211412064234597</v>
      </c>
      <c r="H104" s="2">
        <f t="shared" ca="1" si="6"/>
        <v>0.77694610778443107</v>
      </c>
      <c r="I104" s="2">
        <f t="shared" ca="1" si="7"/>
        <v>0.76191994645949412</v>
      </c>
      <c r="J104" s="2">
        <f t="shared" ca="1" si="8"/>
        <v>1.5003418675911864</v>
      </c>
      <c r="K104" s="2">
        <f t="shared" ca="1" si="9"/>
        <v>-0.77194340402605421</v>
      </c>
      <c r="L104" s="2">
        <f t="shared" ca="1" si="10"/>
        <v>0.40569299386768976</v>
      </c>
    </row>
    <row r="105" spans="2:12" x14ac:dyDescent="0.2">
      <c r="B105" s="2">
        <v>0.45006005099553348</v>
      </c>
      <c r="C105" s="2">
        <v>-0.30275777125613923</v>
      </c>
      <c r="D105" s="2">
        <v>1.912185398278069</v>
      </c>
      <c r="E105" s="2">
        <v>0.26016716256971489</v>
      </c>
      <c r="G105" s="2">
        <f t="shared" ca="1" si="11"/>
        <v>0.45006005099553348</v>
      </c>
      <c r="H105" s="2">
        <f t="shared" ca="1" si="6"/>
        <v>0.76696606786427135</v>
      </c>
      <c r="I105" s="2">
        <f t="shared" ca="1" si="7"/>
        <v>0.72889177851677733</v>
      </c>
      <c r="J105" s="2">
        <f t="shared" ca="1" si="8"/>
        <v>1.4565712045358576</v>
      </c>
      <c r="K105" s="2">
        <f t="shared" ca="1" si="9"/>
        <v>-0.79837425846424359</v>
      </c>
      <c r="L105" s="2">
        <f t="shared" ca="1" si="10"/>
        <v>0.37608518364832455</v>
      </c>
    </row>
    <row r="106" spans="2:12" x14ac:dyDescent="0.2">
      <c r="B106" s="2">
        <v>3.6447078755121327E-2</v>
      </c>
      <c r="C106" s="2">
        <v>-0.54139972733965158</v>
      </c>
      <c r="D106" s="2">
        <v>2.4562124086497406</v>
      </c>
      <c r="E106" s="2">
        <v>0.68998614393301572</v>
      </c>
      <c r="G106" s="2">
        <f t="shared" ca="1" si="11"/>
        <v>3.6447078755121327E-2</v>
      </c>
      <c r="H106" s="2">
        <f t="shared" ca="1" si="6"/>
        <v>0.13822355289421157</v>
      </c>
      <c r="I106" s="2">
        <f t="shared" ca="1" si="7"/>
        <v>-1.0883353148179222</v>
      </c>
      <c r="J106" s="2">
        <f t="shared" ca="1" si="8"/>
        <v>0.14875938405807673</v>
      </c>
      <c r="K106" s="2">
        <f t="shared" ca="1" si="9"/>
        <v>-3.3118939676315824</v>
      </c>
      <c r="L106" s="2">
        <f t="shared" ca="1" si="10"/>
        <v>-1.9054251504415249</v>
      </c>
    </row>
    <row r="107" spans="2:12" x14ac:dyDescent="0.2">
      <c r="B107" s="2">
        <v>0.22846654321141502</v>
      </c>
      <c r="C107" s="2">
        <v>-2.3621389726035993</v>
      </c>
      <c r="D107" s="2">
        <v>3.3542434566845971</v>
      </c>
      <c r="E107" s="2">
        <v>1.2886540104868096</v>
      </c>
      <c r="G107" s="2">
        <f t="shared" ca="1" si="11"/>
        <v>0.22846654321141502</v>
      </c>
      <c r="H107" s="2">
        <f t="shared" ca="1" si="6"/>
        <v>0.52245508982035926</v>
      </c>
      <c r="I107" s="2">
        <f t="shared" ca="1" si="7"/>
        <v>5.6316317022151882E-2</v>
      </c>
      <c r="J107" s="2">
        <f t="shared" ca="1" si="8"/>
        <v>0.73909707075180109</v>
      </c>
      <c r="K107" s="2">
        <f t="shared" ca="1" si="9"/>
        <v>-1.4763654985742773</v>
      </c>
      <c r="L107" s="2">
        <f t="shared" ca="1" si="10"/>
        <v>-0.30232601246284735</v>
      </c>
    </row>
    <row r="108" spans="2:12" x14ac:dyDescent="0.2">
      <c r="B108" s="2">
        <v>0.28772495656613389</v>
      </c>
      <c r="C108" s="2">
        <v>1.4630695821079618</v>
      </c>
      <c r="D108" s="2">
        <v>1.9521271700906366</v>
      </c>
      <c r="E108" s="2">
        <v>0.54088249469690242</v>
      </c>
      <c r="G108" s="2">
        <f t="shared" ca="1" si="11"/>
        <v>0.28772495656613389</v>
      </c>
      <c r="H108" s="2">
        <f t="shared" ca="1" si="6"/>
        <v>0.60229540918163671</v>
      </c>
      <c r="I108" s="2">
        <f t="shared" ca="1" si="7"/>
        <v>0.2592929978290815</v>
      </c>
      <c r="J108" s="2">
        <f t="shared" ca="1" si="8"/>
        <v>0.92204578341454035</v>
      </c>
      <c r="K108" s="2">
        <f t="shared" ca="1" si="9"/>
        <v>-1.245750267083771</v>
      </c>
      <c r="L108" s="2">
        <f t="shared" ca="1" si="10"/>
        <v>-8.1160400026570448E-2</v>
      </c>
    </row>
    <row r="109" spans="2:12" x14ac:dyDescent="0.2">
      <c r="B109" s="2">
        <v>0.6578858808099598</v>
      </c>
      <c r="C109" s="2">
        <v>1.2407780590285888</v>
      </c>
      <c r="D109" s="2">
        <v>1.0326316718084603</v>
      </c>
      <c r="E109" s="2">
        <v>0.13775914555643751</v>
      </c>
      <c r="G109" s="2">
        <f t="shared" ca="1" si="11"/>
        <v>0.6578858808099598</v>
      </c>
      <c r="H109" s="2">
        <f t="shared" ca="1" si="6"/>
        <v>0.88672654690618757</v>
      </c>
      <c r="I109" s="2">
        <f t="shared" ca="1" si="7"/>
        <v>1.2093018348920097</v>
      </c>
      <c r="J109" s="2">
        <f t="shared" ca="1" si="8"/>
        <v>2.1779504447233524</v>
      </c>
      <c r="K109" s="2">
        <f t="shared" ca="1" si="9"/>
        <v>-0.41872379611764848</v>
      </c>
      <c r="L109" s="2">
        <f t="shared" ca="1" si="10"/>
        <v>0.77838427159965162</v>
      </c>
    </row>
    <row r="110" spans="2:12" x14ac:dyDescent="0.2">
      <c r="B110" s="2">
        <v>6.7459988539781496E-2</v>
      </c>
      <c r="C110" s="2">
        <v>0.62832549848595498</v>
      </c>
      <c r="D110" s="2">
        <v>3.3440142750397444</v>
      </c>
      <c r="E110" s="2">
        <v>10.389830700636534</v>
      </c>
      <c r="G110" s="2">
        <f t="shared" ca="1" si="11"/>
        <v>6.7459988539781496E-2</v>
      </c>
      <c r="H110" s="2">
        <f t="shared" ca="1" si="6"/>
        <v>0.22804391217564871</v>
      </c>
      <c r="I110" s="2">
        <f t="shared" ca="1" si="7"/>
        <v>-0.74530423031537774</v>
      </c>
      <c r="J110" s="2">
        <f t="shared" ca="1" si="8"/>
        <v>0.25882761163168927</v>
      </c>
      <c r="K110" s="2">
        <f t="shared" ca="1" si="9"/>
        <v>-2.6962206192303326</v>
      </c>
      <c r="L110" s="2">
        <f t="shared" ca="1" si="10"/>
        <v>-1.3515930310430357</v>
      </c>
    </row>
    <row r="111" spans="2:12" x14ac:dyDescent="0.2">
      <c r="B111" s="2">
        <v>0.50166397106516036</v>
      </c>
      <c r="C111" s="2">
        <v>0.73138267875815743</v>
      </c>
      <c r="D111" s="2">
        <v>3.5537947166843673</v>
      </c>
      <c r="E111" s="2">
        <v>0.9832721176234781</v>
      </c>
      <c r="G111" s="2">
        <f t="shared" ca="1" si="11"/>
        <v>0.50166397106516036</v>
      </c>
      <c r="H111" s="2">
        <f t="shared" ca="1" si="6"/>
        <v>0.79191616766467055</v>
      </c>
      <c r="I111" s="2">
        <f t="shared" ca="1" si="7"/>
        <v>0.81308789770500389</v>
      </c>
      <c r="J111" s="2">
        <f t="shared" ca="1" si="8"/>
        <v>1.5698142404059534</v>
      </c>
      <c r="K111" s="2">
        <f t="shared" ca="1" si="9"/>
        <v>-0.68982476377374602</v>
      </c>
      <c r="L111" s="2">
        <f t="shared" ca="1" si="10"/>
        <v>0.45095729414729624</v>
      </c>
    </row>
    <row r="112" spans="2:12" x14ac:dyDescent="0.2">
      <c r="B112" s="2">
        <v>0.33676619363092258</v>
      </c>
      <c r="C112" s="2">
        <v>0.73954368983487817</v>
      </c>
      <c r="D112" s="2">
        <v>0.1628811993594812</v>
      </c>
      <c r="E112" s="2">
        <v>1.585323337046419</v>
      </c>
      <c r="G112" s="2">
        <f t="shared" ca="1" si="11"/>
        <v>0.33676619363092258</v>
      </c>
      <c r="H112" s="2">
        <f t="shared" ca="1" si="6"/>
        <v>0.69710578842315363</v>
      </c>
      <c r="I112" s="2">
        <f t="shared" ca="1" si="7"/>
        <v>0.51609447991924207</v>
      </c>
      <c r="J112" s="2">
        <f t="shared" ca="1" si="8"/>
        <v>1.194371671145257</v>
      </c>
      <c r="K112" s="2">
        <f t="shared" ca="1" si="9"/>
        <v>-1.0883663768569927</v>
      </c>
      <c r="L112" s="2">
        <f t="shared" ca="1" si="10"/>
        <v>0.17762024889831821</v>
      </c>
    </row>
    <row r="113" spans="2:12" x14ac:dyDescent="0.2">
      <c r="B113" s="2">
        <v>5.2959300054598417E-2</v>
      </c>
      <c r="C113" s="2">
        <v>-0.12662678771047287</v>
      </c>
      <c r="D113" s="2">
        <v>2.4137552508768749</v>
      </c>
      <c r="E113" s="2">
        <v>0.45043279816750564</v>
      </c>
      <c r="G113" s="2">
        <f t="shared" ca="1" si="11"/>
        <v>5.2959300054598417E-2</v>
      </c>
      <c r="H113" s="2">
        <f t="shared" ca="1" si="6"/>
        <v>0.18812375249500998</v>
      </c>
      <c r="I113" s="2">
        <f t="shared" ca="1" si="7"/>
        <v>-0.88483152301530998</v>
      </c>
      <c r="J113" s="2">
        <f t="shared" ca="1" si="8"/>
        <v>0.20840735498571766</v>
      </c>
      <c r="K113" s="2">
        <f t="shared" ca="1" si="9"/>
        <v>-2.9382315839324447</v>
      </c>
      <c r="L113" s="2">
        <f t="shared" ca="1" si="10"/>
        <v>-1.5682606770878951</v>
      </c>
    </row>
    <row r="114" spans="2:12" x14ac:dyDescent="0.2">
      <c r="B114" s="2">
        <v>8.8882591759085014E-2</v>
      </c>
      <c r="C114" s="2">
        <v>0.70475993254917069</v>
      </c>
      <c r="D114" s="2">
        <v>3.0893731900259818</v>
      </c>
      <c r="E114" s="2">
        <v>0.39869258862073653</v>
      </c>
      <c r="G114" s="2">
        <f t="shared" ca="1" si="11"/>
        <v>8.8882591759085014E-2</v>
      </c>
      <c r="H114" s="2">
        <f t="shared" ca="1" si="6"/>
        <v>0.27295409181636726</v>
      </c>
      <c r="I114" s="2">
        <f t="shared" ca="1" si="7"/>
        <v>-0.60390292558359804</v>
      </c>
      <c r="J114" s="2">
        <f t="shared" ca="1" si="8"/>
        <v>0.31876565600955065</v>
      </c>
      <c r="K114" s="2">
        <f t="shared" ca="1" si="9"/>
        <v>-2.4204389738701861</v>
      </c>
      <c r="L114" s="2">
        <f t="shared" ca="1" si="10"/>
        <v>-1.1432990668229883</v>
      </c>
    </row>
    <row r="115" spans="2:12" x14ac:dyDescent="0.2">
      <c r="B115" s="2">
        <v>5.8315999442167872E-2</v>
      </c>
      <c r="C115" s="2">
        <v>0.31898994939592651</v>
      </c>
      <c r="D115" s="2">
        <v>3.6509059096300822</v>
      </c>
      <c r="E115" s="2">
        <v>1.6271918909878968</v>
      </c>
      <c r="G115" s="2">
        <f t="shared" ca="1" si="11"/>
        <v>5.8315999442167872E-2</v>
      </c>
      <c r="H115" s="2">
        <f t="shared" ca="1" si="6"/>
        <v>0.19810379241516968</v>
      </c>
      <c r="I115" s="2">
        <f t="shared" ca="1" si="7"/>
        <v>-0.8484137552208213</v>
      </c>
      <c r="J115" s="2">
        <f t="shared" ca="1" si="8"/>
        <v>0.22077609646724278</v>
      </c>
      <c r="K115" s="2">
        <f t="shared" ca="1" si="9"/>
        <v>-2.8418787903052403</v>
      </c>
      <c r="L115" s="2">
        <f t="shared" ca="1" si="10"/>
        <v>-1.510606229193028</v>
      </c>
    </row>
    <row r="116" spans="2:12" x14ac:dyDescent="0.2">
      <c r="B116" s="2">
        <v>0.30668494532373419</v>
      </c>
      <c r="C116" s="2">
        <v>0.66571699205653201</v>
      </c>
      <c r="D116" s="2">
        <v>2.9383507447931669</v>
      </c>
      <c r="E116" s="2">
        <v>0.89693064059135363</v>
      </c>
      <c r="G116" s="2">
        <f t="shared" ca="1" si="11"/>
        <v>0.30668494532373419</v>
      </c>
      <c r="H116" s="2">
        <f t="shared" ca="1" si="6"/>
        <v>0.64720558882235524</v>
      </c>
      <c r="I116" s="2">
        <f t="shared" ca="1" si="7"/>
        <v>0.37778701270085813</v>
      </c>
      <c r="J116" s="2">
        <f t="shared" ca="1" si="8"/>
        <v>1.0418697963081824</v>
      </c>
      <c r="K116" s="2">
        <f t="shared" ca="1" si="9"/>
        <v>-1.181934295066903</v>
      </c>
      <c r="L116" s="2">
        <f t="shared" ca="1" si="10"/>
        <v>4.1016979965212801E-2</v>
      </c>
    </row>
    <row r="117" spans="2:12" x14ac:dyDescent="0.2">
      <c r="B117" s="2">
        <v>0.11174326306370023</v>
      </c>
      <c r="C117" s="2">
        <v>-1.0882863173856103</v>
      </c>
      <c r="D117" s="2">
        <v>1.0072789247893725</v>
      </c>
      <c r="E117" s="2">
        <v>0.41580136644826421</v>
      </c>
      <c r="G117" s="2">
        <f t="shared" ca="1" si="11"/>
        <v>0.11174326306370023</v>
      </c>
      <c r="H117" s="2">
        <f t="shared" ca="1" si="6"/>
        <v>0.31287425149700598</v>
      </c>
      <c r="I117" s="2">
        <f t="shared" ca="1" si="7"/>
        <v>-0.48771954888450458</v>
      </c>
      <c r="J117" s="2">
        <f t="shared" ca="1" si="8"/>
        <v>0.37523796347610056</v>
      </c>
      <c r="K117" s="2">
        <f t="shared" ca="1" si="9"/>
        <v>-2.1915513330891629</v>
      </c>
      <c r="L117" s="2">
        <f t="shared" ca="1" si="10"/>
        <v>-0.98019488499606855</v>
      </c>
    </row>
    <row r="118" spans="2:12" x14ac:dyDescent="0.2">
      <c r="B118" s="2">
        <v>0.63167464328775691</v>
      </c>
      <c r="C118" s="2">
        <v>-0.79435926900853215</v>
      </c>
      <c r="D118" s="2">
        <v>5.2419222038375572</v>
      </c>
      <c r="E118" s="2">
        <v>0.24387954389727673</v>
      </c>
      <c r="G118" s="2">
        <f t="shared" ca="1" si="11"/>
        <v>0.63167464328775691</v>
      </c>
      <c r="H118" s="2">
        <f t="shared" ca="1" si="6"/>
        <v>0.86177644710578838</v>
      </c>
      <c r="I118" s="2">
        <f t="shared" ca="1" si="7"/>
        <v>1.088335314817922</v>
      </c>
      <c r="J118" s="2">
        <f t="shared" ca="1" si="8"/>
        <v>1.9788829560174166</v>
      </c>
      <c r="K118" s="2">
        <f t="shared" ca="1" si="9"/>
        <v>-0.45938082231726612</v>
      </c>
      <c r="L118" s="2">
        <f t="shared" ca="1" si="10"/>
        <v>0.68253252187869773</v>
      </c>
    </row>
    <row r="119" spans="2:12" x14ac:dyDescent="0.2">
      <c r="B119" s="2">
        <v>0.40431886965401742</v>
      </c>
      <c r="C119" s="2">
        <v>-9.1742311904801548E-4</v>
      </c>
      <c r="D119" s="2">
        <v>2.1489019156552107</v>
      </c>
      <c r="E119" s="2">
        <v>4.5259134020631038</v>
      </c>
      <c r="G119" s="2">
        <f t="shared" ca="1" si="11"/>
        <v>0.40431886965401742</v>
      </c>
      <c r="H119" s="2">
        <f t="shared" ca="1" si="6"/>
        <v>0.75199600798403188</v>
      </c>
      <c r="I119" s="2">
        <f t="shared" ca="1" si="7"/>
        <v>0.68078430267664325</v>
      </c>
      <c r="J119" s="2">
        <f t="shared" ca="1" si="8"/>
        <v>1.3943104361081264</v>
      </c>
      <c r="K119" s="2">
        <f t="shared" ca="1" si="9"/>
        <v>-0.90555143101786295</v>
      </c>
      <c r="L119" s="2">
        <f t="shared" ca="1" si="10"/>
        <v>0.33239998202775339</v>
      </c>
    </row>
    <row r="120" spans="2:12" x14ac:dyDescent="0.2">
      <c r="B120" s="2">
        <v>2.0480566322659634E-2</v>
      </c>
      <c r="C120" s="2">
        <v>0.6260939734804738</v>
      </c>
      <c r="D120" s="2">
        <v>1.9889677663326062</v>
      </c>
      <c r="E120" s="2">
        <v>3.0814161353084155</v>
      </c>
      <c r="G120" s="2">
        <f t="shared" ca="1" si="11"/>
        <v>2.0480566322659634E-2</v>
      </c>
      <c r="H120" s="2">
        <f t="shared" ca="1" si="6"/>
        <v>7.8343313373253481E-2</v>
      </c>
      <c r="I120" s="2">
        <f t="shared" ca="1" si="7"/>
        <v>-1.4163036257244224</v>
      </c>
      <c r="J120" s="2">
        <f t="shared" ca="1" si="8"/>
        <v>8.1582482005515475E-2</v>
      </c>
      <c r="K120" s="2">
        <f t="shared" ca="1" si="9"/>
        <v>-3.8882788267195378</v>
      </c>
      <c r="L120" s="2">
        <f t="shared" ca="1" si="10"/>
        <v>-2.5061407213643632</v>
      </c>
    </row>
    <row r="121" spans="2:12" x14ac:dyDescent="0.2">
      <c r="B121" s="2">
        <v>0.40903178241994947</v>
      </c>
      <c r="C121" s="2">
        <v>-0.61127948535931997</v>
      </c>
      <c r="D121" s="2">
        <v>2.2402648786168156</v>
      </c>
      <c r="E121" s="2">
        <v>1.095348444127463</v>
      </c>
      <c r="G121" s="2">
        <f t="shared" ca="1" si="11"/>
        <v>0.40903178241994947</v>
      </c>
      <c r="H121" s="2">
        <f t="shared" ca="1" si="6"/>
        <v>0.75698602794411174</v>
      </c>
      <c r="I121" s="2">
        <f t="shared" ca="1" si="7"/>
        <v>0.69664027541452611</v>
      </c>
      <c r="J121" s="2">
        <f t="shared" ca="1" si="8"/>
        <v>1.4146363391221655</v>
      </c>
      <c r="K121" s="2">
        <f t="shared" ca="1" si="9"/>
        <v>-0.89396241833017831</v>
      </c>
      <c r="L121" s="2">
        <f t="shared" ca="1" si="10"/>
        <v>0.34687249391002717</v>
      </c>
    </row>
    <row r="122" spans="2:12" x14ac:dyDescent="0.2">
      <c r="B122" s="2">
        <v>9.1222782883420464E-2</v>
      </c>
      <c r="C122" s="2">
        <v>0.27797539945508998</v>
      </c>
      <c r="D122" s="2">
        <v>4.1419080331539426</v>
      </c>
      <c r="E122" s="2">
        <v>3.2177345750541719</v>
      </c>
      <c r="G122" s="2">
        <f t="shared" ca="1" si="11"/>
        <v>9.1222782883420464E-2</v>
      </c>
      <c r="H122" s="2">
        <f t="shared" ca="1" si="6"/>
        <v>0.28293413173652693</v>
      </c>
      <c r="I122" s="2">
        <f t="shared" ca="1" si="7"/>
        <v>-0.57414709947414488</v>
      </c>
      <c r="J122" s="2">
        <f t="shared" ca="1" si="8"/>
        <v>0.33258757612573048</v>
      </c>
      <c r="K122" s="2">
        <f t="shared" ca="1" si="9"/>
        <v>-2.3944506007815458</v>
      </c>
      <c r="L122" s="2">
        <f t="shared" ca="1" si="10"/>
        <v>-1.1008520667221515</v>
      </c>
    </row>
    <row r="123" spans="2:12" x14ac:dyDescent="0.2">
      <c r="B123" s="2">
        <v>0.12063156653518121</v>
      </c>
      <c r="C123" s="2">
        <v>-0.96807499566296862</v>
      </c>
      <c r="D123" s="2">
        <v>4.5768711259109525</v>
      </c>
      <c r="E123" s="2">
        <v>1.309731857143186</v>
      </c>
      <c r="G123" s="2">
        <f t="shared" ca="1" si="11"/>
        <v>0.12063156653518121</v>
      </c>
      <c r="H123" s="2">
        <f t="shared" ca="1" si="6"/>
        <v>0.32784431137724551</v>
      </c>
      <c r="I123" s="2">
        <f t="shared" ca="1" si="7"/>
        <v>-0.44587350369822754</v>
      </c>
      <c r="J123" s="2">
        <f t="shared" ca="1" si="8"/>
        <v>0.39726528579439152</v>
      </c>
      <c r="K123" s="2">
        <f t="shared" ca="1" si="9"/>
        <v>-2.115014283207302</v>
      </c>
      <c r="L123" s="2">
        <f t="shared" ca="1" si="10"/>
        <v>-0.92315099527630529</v>
      </c>
    </row>
    <row r="124" spans="2:12" x14ac:dyDescent="0.2">
      <c r="B124" s="2">
        <v>9.182295648465548E-2</v>
      </c>
      <c r="C124" s="2">
        <v>0.64543114441067306</v>
      </c>
      <c r="D124" s="2">
        <v>5.3779394191231802</v>
      </c>
      <c r="E124" s="2">
        <v>3.5699736814651035</v>
      </c>
      <c r="G124" s="2">
        <f t="shared" ca="1" si="11"/>
        <v>9.182295648465548E-2</v>
      </c>
      <c r="H124" s="2">
        <f t="shared" ca="1" si="6"/>
        <v>0.28792415169660679</v>
      </c>
      <c r="I124" s="2">
        <f t="shared" ca="1" si="7"/>
        <v>-0.55945929566790298</v>
      </c>
      <c r="J124" s="2">
        <f t="shared" ca="1" si="8"/>
        <v>0.33957084472791899</v>
      </c>
      <c r="K124" s="2">
        <f t="shared" ca="1" si="9"/>
        <v>-2.3878929419791941</v>
      </c>
      <c r="L124" s="2">
        <f t="shared" ca="1" si="10"/>
        <v>-1.0800726800327805</v>
      </c>
    </row>
    <row r="125" spans="2:12" x14ac:dyDescent="0.2">
      <c r="B125" s="2">
        <v>0.26951229076528982</v>
      </c>
      <c r="C125" s="2">
        <v>1.860631896599191</v>
      </c>
      <c r="D125" s="2">
        <v>4.8519148517408714</v>
      </c>
      <c r="E125" s="2">
        <v>0.29647403668430328</v>
      </c>
      <c r="G125" s="2">
        <f t="shared" ca="1" si="11"/>
        <v>0.26951229076528982</v>
      </c>
      <c r="H125" s="2">
        <f t="shared" ca="1" si="6"/>
        <v>0.58233532934131738</v>
      </c>
      <c r="I125" s="2">
        <f t="shared" ca="1" si="7"/>
        <v>0.20787145065533047</v>
      </c>
      <c r="J125" s="2">
        <f t="shared" ca="1" si="8"/>
        <v>0.87307639171528018</v>
      </c>
      <c r="K125" s="2">
        <f t="shared" ca="1" si="9"/>
        <v>-1.3111412838648731</v>
      </c>
      <c r="L125" s="2">
        <f t="shared" ca="1" si="10"/>
        <v>-0.13573222214235939</v>
      </c>
    </row>
    <row r="126" spans="2:12" x14ac:dyDescent="0.2">
      <c r="B126" s="2">
        <v>0.13168346634148856</v>
      </c>
      <c r="C126" s="2">
        <v>-0.35605503771294011</v>
      </c>
      <c r="D126" s="2">
        <v>2.6259953444917832</v>
      </c>
      <c r="E126" s="2">
        <v>0.27833734115624265</v>
      </c>
      <c r="G126" s="2">
        <f t="shared" ca="1" si="11"/>
        <v>0.13168346634148856</v>
      </c>
      <c r="H126" s="2">
        <f t="shared" ca="1" si="6"/>
        <v>0.35778443113772457</v>
      </c>
      <c r="I126" s="2">
        <f t="shared" ca="1" si="7"/>
        <v>-0.36438724029913205</v>
      </c>
      <c r="J126" s="2">
        <f t="shared" ca="1" si="8"/>
        <v>0.44283125460862871</v>
      </c>
      <c r="K126" s="2">
        <f t="shared" ca="1" si="9"/>
        <v>-2.0273542184213498</v>
      </c>
      <c r="L126" s="2">
        <f t="shared" ca="1" si="10"/>
        <v>-0.81456649660826386</v>
      </c>
    </row>
    <row r="127" spans="2:12" x14ac:dyDescent="0.2">
      <c r="B127" s="2">
        <v>0.26092854251937064</v>
      </c>
      <c r="C127" s="2">
        <v>-0.43407091586494151</v>
      </c>
      <c r="D127" s="2">
        <v>2.6279473684999721</v>
      </c>
      <c r="E127" s="2">
        <v>0.4551482651286915</v>
      </c>
      <c r="G127" s="2">
        <f t="shared" ca="1" si="11"/>
        <v>0.26092854251937064</v>
      </c>
      <c r="H127" s="2">
        <f t="shared" ca="1" si="6"/>
        <v>0.56237524950099804</v>
      </c>
      <c r="I127" s="2">
        <f t="shared" ca="1" si="7"/>
        <v>0.15699409614643048</v>
      </c>
      <c r="J127" s="2">
        <f t="shared" ca="1" si="8"/>
        <v>0.82639346983257245</v>
      </c>
      <c r="K127" s="2">
        <f t="shared" ca="1" si="9"/>
        <v>-1.3435086925956619</v>
      </c>
      <c r="L127" s="2">
        <f t="shared" ca="1" si="10"/>
        <v>-0.19068426315302506</v>
      </c>
    </row>
    <row r="128" spans="2:12" x14ac:dyDescent="0.2">
      <c r="B128" s="2">
        <v>6.255991561121528E-2</v>
      </c>
      <c r="C128" s="2">
        <v>-0.21281766235292238</v>
      </c>
      <c r="D128" s="2">
        <v>5.7262835040832529</v>
      </c>
      <c r="E128" s="2">
        <v>3.0211236897230407</v>
      </c>
      <c r="G128" s="2">
        <f t="shared" ca="1" si="11"/>
        <v>6.255991561121528E-2</v>
      </c>
      <c r="H128" s="2">
        <f t="shared" ca="1" si="6"/>
        <v>0.20808383233532934</v>
      </c>
      <c r="I128" s="2">
        <f t="shared" ca="1" si="7"/>
        <v>-0.81308789770500423</v>
      </c>
      <c r="J128" s="2">
        <f t="shared" ca="1" si="8"/>
        <v>0.23329974167834636</v>
      </c>
      <c r="K128" s="2">
        <f t="shared" ca="1" si="9"/>
        <v>-2.7716305316715784</v>
      </c>
      <c r="L128" s="2">
        <f t="shared" ca="1" si="10"/>
        <v>-1.4554312072063458</v>
      </c>
    </row>
    <row r="129" spans="2:12" x14ac:dyDescent="0.2">
      <c r="B129" s="2">
        <v>0.1182524477419381</v>
      </c>
      <c r="C129" s="2">
        <v>0.55805323797605255</v>
      </c>
      <c r="D129" s="2">
        <v>0.36271470885574231</v>
      </c>
      <c r="E129" s="2">
        <v>1.8755562640506236</v>
      </c>
      <c r="G129" s="2">
        <f t="shared" ca="1" si="11"/>
        <v>0.1182524477419381</v>
      </c>
      <c r="H129" s="2">
        <f t="shared" ca="1" si="6"/>
        <v>0.32285429141716565</v>
      </c>
      <c r="I129" s="2">
        <f t="shared" ca="1" si="7"/>
        <v>-0.45973202050225354</v>
      </c>
      <c r="J129" s="2">
        <f t="shared" ca="1" si="8"/>
        <v>0.38986880236988636</v>
      </c>
      <c r="K129" s="2">
        <f t="shared" ca="1" si="9"/>
        <v>-2.1349335521039241</v>
      </c>
      <c r="L129" s="2">
        <f t="shared" ca="1" si="10"/>
        <v>-0.9419450006348028</v>
      </c>
    </row>
    <row r="130" spans="2:12" x14ac:dyDescent="0.2">
      <c r="B130" s="2">
        <v>0.11208222260956675</v>
      </c>
      <c r="C130" s="2">
        <v>-0.36810920532947644</v>
      </c>
      <c r="D130" s="2">
        <v>2.1409964657109102</v>
      </c>
      <c r="E130" s="2">
        <v>0.67074752329770682</v>
      </c>
      <c r="G130" s="2">
        <f t="shared" ca="1" si="11"/>
        <v>0.11208222260956675</v>
      </c>
      <c r="H130" s="2">
        <f t="shared" ca="1" si="6"/>
        <v>0.31786427145708585</v>
      </c>
      <c r="I130" s="2">
        <f t="shared" ca="1" si="7"/>
        <v>-0.47367940352453747</v>
      </c>
      <c r="J130" s="2">
        <f t="shared" ca="1" si="8"/>
        <v>0.3825266254808059</v>
      </c>
      <c r="K130" s="2">
        <f t="shared" ca="1" si="9"/>
        <v>-2.1885225465864222</v>
      </c>
      <c r="L130" s="2">
        <f t="shared" ca="1" si="10"/>
        <v>-0.96095701903800135</v>
      </c>
    </row>
    <row r="131" spans="2:12" x14ac:dyDescent="0.2">
      <c r="B131" s="2">
        <v>0.33585295742427584</v>
      </c>
      <c r="C131" s="2">
        <v>-0.82960101781430784</v>
      </c>
      <c r="D131" s="2">
        <v>4.4247227850383339</v>
      </c>
      <c r="E131" s="2">
        <v>3.1919413757583626</v>
      </c>
      <c r="G131" s="2">
        <f t="shared" ca="1" si="11"/>
        <v>0.33585295742427584</v>
      </c>
      <c r="H131" s="2">
        <f t="shared" ca="1" si="6"/>
        <v>0.69211576846307377</v>
      </c>
      <c r="I131" s="2">
        <f t="shared" ca="1" si="7"/>
        <v>0.50185650440009322</v>
      </c>
      <c r="J131" s="2">
        <f t="shared" ca="1" si="8"/>
        <v>1.1780314382993673</v>
      </c>
      <c r="K131" s="2">
        <f t="shared" ca="1" si="9"/>
        <v>-1.0910818415189145</v>
      </c>
      <c r="L131" s="2">
        <f t="shared" ca="1" si="10"/>
        <v>0.16384477273352424</v>
      </c>
    </row>
    <row r="132" spans="2:12" x14ac:dyDescent="0.2">
      <c r="B132" s="2">
        <v>0.31756500745056232</v>
      </c>
      <c r="C132" s="2">
        <v>-0.97224795437959544</v>
      </c>
      <c r="D132" s="2">
        <v>5.2282453980184167</v>
      </c>
      <c r="E132" s="2">
        <v>0.50502893031501628</v>
      </c>
      <c r="G132" s="2">
        <f t="shared" ca="1" si="11"/>
        <v>0.31756500745056232</v>
      </c>
      <c r="H132" s="2">
        <f t="shared" ca="1" si="6"/>
        <v>0.66217564870259471</v>
      </c>
      <c r="I132" s="2">
        <f t="shared" ca="1" si="7"/>
        <v>0.41840818585089401</v>
      </c>
      <c r="J132" s="2">
        <f t="shared" ca="1" si="8"/>
        <v>1.0852291892924801</v>
      </c>
      <c r="K132" s="2">
        <f t="shared" ca="1" si="9"/>
        <v>-1.1470727337315896</v>
      </c>
      <c r="L132" s="2">
        <f t="shared" ca="1" si="10"/>
        <v>8.1791199056533828E-2</v>
      </c>
    </row>
    <row r="133" spans="2:12" x14ac:dyDescent="0.2">
      <c r="B133" s="2">
        <v>0.78293244408672658</v>
      </c>
      <c r="C133" s="2">
        <v>-0.4688330110053307</v>
      </c>
      <c r="D133" s="2">
        <v>3.2964761679225751</v>
      </c>
      <c r="E133" s="2">
        <v>0.4846907755165451</v>
      </c>
      <c r="G133" s="2">
        <f t="shared" ca="1" si="11"/>
        <v>0.78293244408672658</v>
      </c>
      <c r="H133" s="2">
        <f t="shared" ca="1" si="6"/>
        <v>0.92165668662674638</v>
      </c>
      <c r="I133" s="2">
        <f t="shared" ca="1" si="7"/>
        <v>1.4163036257244219</v>
      </c>
      <c r="J133" s="2">
        <f t="shared" ca="1" si="8"/>
        <v>2.5466546568564459</v>
      </c>
      <c r="K133" s="2">
        <f t="shared" ca="1" si="9"/>
        <v>-0.24470886501910652</v>
      </c>
      <c r="L133" s="2">
        <f t="shared" ca="1" si="10"/>
        <v>0.93478059860513385</v>
      </c>
    </row>
    <row r="134" spans="2:12" x14ac:dyDescent="0.2">
      <c r="B134" s="2">
        <v>0.2281215628343716</v>
      </c>
      <c r="C134" s="2">
        <v>-1.064307950115591</v>
      </c>
      <c r="D134" s="2">
        <v>4.8303441520375356</v>
      </c>
      <c r="E134" s="2">
        <v>1.3465779234483208</v>
      </c>
      <c r="G134" s="2">
        <f t="shared" ca="1" si="11"/>
        <v>0.2281215628343716</v>
      </c>
      <c r="H134" s="2">
        <f t="shared" ca="1" si="6"/>
        <v>0.5174650698602794</v>
      </c>
      <c r="I134" s="2">
        <f t="shared" ca="1" si="7"/>
        <v>4.3792431257696302E-2</v>
      </c>
      <c r="J134" s="2">
        <f t="shared" ca="1" si="8"/>
        <v>0.72870196675146104</v>
      </c>
      <c r="K134" s="2">
        <f t="shared" ca="1" si="9"/>
        <v>-1.477876621786302</v>
      </c>
      <c r="L134" s="2">
        <f t="shared" ca="1" si="10"/>
        <v>-0.31649045532304487</v>
      </c>
    </row>
    <row r="135" spans="2:12" x14ac:dyDescent="0.2">
      <c r="B135" s="2">
        <v>0.64193211473585865</v>
      </c>
      <c r="C135" s="2">
        <v>1.4834407800603486</v>
      </c>
      <c r="D135" s="2">
        <v>3.5512776316407173</v>
      </c>
      <c r="E135" s="2">
        <v>2.7234690664691343</v>
      </c>
      <c r="G135" s="2">
        <f t="shared" ca="1" si="11"/>
        <v>0.64193211473585865</v>
      </c>
      <c r="H135" s="2">
        <f t="shared" ref="H135:H198" ca="1" si="12">(RANK(G135,$G$7:$G$206,1)-0.3)/((COUNT($G$7:$G$206)+0.4))</f>
        <v>0.87175648702594799</v>
      </c>
      <c r="I135" s="2">
        <f t="shared" ref="I135:I198" ca="1" si="13">NORMSINV(H135)</f>
        <v>1.1347334299493963</v>
      </c>
      <c r="J135" s="2">
        <f t="shared" ref="J135:J198" ca="1" si="14" xml:space="preserve"> -LN(1-H135)</f>
        <v>2.0538243773095348</v>
      </c>
      <c r="K135" s="2">
        <f t="shared" ref="K135:K198" ca="1" si="15">LN(G135)</f>
        <v>-0.44327272116989869</v>
      </c>
      <c r="L135" s="2">
        <f t="shared" ref="L135:L198" ca="1" si="16">LN( -LN(1-H135))</f>
        <v>0.71970360508036524</v>
      </c>
    </row>
    <row r="136" spans="2:12" x14ac:dyDescent="0.2">
      <c r="B136" s="2">
        <v>0.26008454630005168</v>
      </c>
      <c r="C136" s="2">
        <v>-0.41084426582052402</v>
      </c>
      <c r="D136" s="2">
        <v>2.0286253205124258</v>
      </c>
      <c r="E136" s="2">
        <v>1.7342812366022227</v>
      </c>
      <c r="G136" s="2">
        <f t="shared" ref="G136:G199" ca="1" si="17">OFFSET(B136:D136,0,$G$5,1,1)</f>
        <v>0.26008454630005168</v>
      </c>
      <c r="H136" s="2">
        <f t="shared" ca="1" si="12"/>
        <v>0.55738522954091818</v>
      </c>
      <c r="I136" s="2">
        <f t="shared" ca="1" si="13"/>
        <v>0.14434310613471857</v>
      </c>
      <c r="J136" s="2">
        <f t="shared" ca="1" si="14"/>
        <v>0.81505547989517602</v>
      </c>
      <c r="K136" s="2">
        <f t="shared" ca="1" si="15"/>
        <v>-1.3467485227484197</v>
      </c>
      <c r="L136" s="2">
        <f t="shared" ca="1" si="16"/>
        <v>-0.20449909456715576</v>
      </c>
    </row>
    <row r="137" spans="2:12" x14ac:dyDescent="0.2">
      <c r="B137" s="2">
        <v>2.8967137862288037E-2</v>
      </c>
      <c r="C137" s="2">
        <v>9.7300955539038642E-2</v>
      </c>
      <c r="D137" s="2">
        <v>5.9208531706780656</v>
      </c>
      <c r="E137" s="2">
        <v>0.38379627277018702</v>
      </c>
      <c r="G137" s="2">
        <f t="shared" ca="1" si="17"/>
        <v>2.8967137862288037E-2</v>
      </c>
      <c r="H137" s="2">
        <f t="shared" ca="1" si="12"/>
        <v>0.10828343313373252</v>
      </c>
      <c r="I137" s="2">
        <f t="shared" ca="1" si="13"/>
        <v>-1.2357086898512508</v>
      </c>
      <c r="J137" s="2">
        <f t="shared" ca="1" si="14"/>
        <v>0.11460694704532741</v>
      </c>
      <c r="K137" s="2">
        <f t="shared" ca="1" si="15"/>
        <v>-3.5415932686888318</v>
      </c>
      <c r="L137" s="2">
        <f t="shared" ca="1" si="16"/>
        <v>-2.1662468565970374</v>
      </c>
    </row>
    <row r="138" spans="2:12" x14ac:dyDescent="0.2">
      <c r="B138" s="2">
        <v>0.31638034987424862</v>
      </c>
      <c r="C138" s="2">
        <v>-0.71185332062096562</v>
      </c>
      <c r="D138" s="2">
        <v>2.9748025219476548</v>
      </c>
      <c r="E138" s="2">
        <v>1.5304802631683443</v>
      </c>
      <c r="G138" s="2">
        <f t="shared" ca="1" si="17"/>
        <v>0.31638034987424862</v>
      </c>
      <c r="H138" s="2">
        <f t="shared" ca="1" si="12"/>
        <v>0.6521956087824351</v>
      </c>
      <c r="I138" s="2">
        <f t="shared" ca="1" si="13"/>
        <v>0.39125496660919462</v>
      </c>
      <c r="J138" s="2">
        <f t="shared" ca="1" si="14"/>
        <v>1.0561150514442315</v>
      </c>
      <c r="K138" s="2">
        <f t="shared" ca="1" si="15"/>
        <v>-1.150810150345166</v>
      </c>
      <c r="L138" s="2">
        <f t="shared" ca="1" si="16"/>
        <v>5.4597129580704118E-2</v>
      </c>
    </row>
    <row r="139" spans="2:12" x14ac:dyDescent="0.2">
      <c r="B139" s="2">
        <v>4.2600857499528653E-2</v>
      </c>
      <c r="C139" s="2">
        <v>-0.84185485689433026</v>
      </c>
      <c r="D139" s="2">
        <v>3.8327605835809422</v>
      </c>
      <c r="E139" s="2">
        <v>2.1130669536363356</v>
      </c>
      <c r="G139" s="2">
        <f t="shared" ca="1" si="17"/>
        <v>4.2600857499528653E-2</v>
      </c>
      <c r="H139" s="2">
        <f t="shared" ca="1" si="12"/>
        <v>0.15319361277445109</v>
      </c>
      <c r="I139" s="2">
        <f t="shared" ca="1" si="13"/>
        <v>-1.0228321261036526</v>
      </c>
      <c r="J139" s="2">
        <f t="shared" ca="1" si="14"/>
        <v>0.1662831969705291</v>
      </c>
      <c r="K139" s="2">
        <f t="shared" ca="1" si="15"/>
        <v>-3.1558808968124832</v>
      </c>
      <c r="L139" s="2">
        <f t="shared" ca="1" si="16"/>
        <v>-1.7940629383540372</v>
      </c>
    </row>
    <row r="140" spans="2:12" x14ac:dyDescent="0.2">
      <c r="B140" s="2">
        <v>0.31910814452350844</v>
      </c>
      <c r="C140" s="2">
        <v>-2.1058021669748026</v>
      </c>
      <c r="D140" s="2">
        <v>4.1278335987892811</v>
      </c>
      <c r="E140" s="2">
        <v>0.64688958584579537</v>
      </c>
      <c r="G140" s="2">
        <f t="shared" ca="1" si="17"/>
        <v>0.31910814452350844</v>
      </c>
      <c r="H140" s="2">
        <f t="shared" ca="1" si="12"/>
        <v>0.66716566866267457</v>
      </c>
      <c r="I140" s="2">
        <f t="shared" ca="1" si="13"/>
        <v>0.43210009909511987</v>
      </c>
      <c r="J140" s="2">
        <f t="shared" ca="1" si="14"/>
        <v>1.1001104162891315</v>
      </c>
      <c r="K140" s="2">
        <f t="shared" ca="1" si="15"/>
        <v>-1.142225222603072</v>
      </c>
      <c r="L140" s="2">
        <f t="shared" ca="1" si="16"/>
        <v>9.5410553211410926E-2</v>
      </c>
    </row>
    <row r="141" spans="2:12" x14ac:dyDescent="0.2">
      <c r="B141" s="2">
        <v>4.972360100263943E-2</v>
      </c>
      <c r="C141" s="2">
        <v>0.33983194297756658</v>
      </c>
      <c r="D141" s="2">
        <v>3.9643018292314847</v>
      </c>
      <c r="E141" s="2">
        <v>0.66813368504294501</v>
      </c>
      <c r="G141" s="2">
        <f t="shared" ca="1" si="17"/>
        <v>4.972360100263943E-2</v>
      </c>
      <c r="H141" s="2">
        <f t="shared" ca="1" si="12"/>
        <v>0.16816367265469062</v>
      </c>
      <c r="I141" s="2">
        <f t="shared" ca="1" si="13"/>
        <v>-0.96144723227760642</v>
      </c>
      <c r="J141" s="2">
        <f t="shared" ca="1" si="14"/>
        <v>0.18411957945396148</v>
      </c>
      <c r="K141" s="2">
        <f t="shared" ca="1" si="15"/>
        <v>-3.0012755893258842</v>
      </c>
      <c r="L141" s="2">
        <f t="shared" ca="1" si="16"/>
        <v>-1.6921698441223794</v>
      </c>
    </row>
    <row r="142" spans="2:12" x14ac:dyDescent="0.2">
      <c r="B142" s="2">
        <v>0.34770652425443238</v>
      </c>
      <c r="C142" s="2">
        <v>-1.4906964544922037</v>
      </c>
      <c r="D142" s="2">
        <v>1.1059103368926118</v>
      </c>
      <c r="E142" s="2">
        <v>1.7186863050594932</v>
      </c>
      <c r="G142" s="2">
        <f t="shared" ca="1" si="17"/>
        <v>0.34770652425443238</v>
      </c>
      <c r="H142" s="2">
        <f t="shared" ca="1" si="12"/>
        <v>0.70209580838323349</v>
      </c>
      <c r="I142" s="2">
        <f t="shared" ca="1" si="13"/>
        <v>0.5304378584592353</v>
      </c>
      <c r="J142" s="2">
        <f t="shared" ca="1" si="14"/>
        <v>1.2109833488121531</v>
      </c>
      <c r="K142" s="2">
        <f t="shared" ca="1" si="15"/>
        <v>-1.0563964761109084</v>
      </c>
      <c r="L142" s="2">
        <f t="shared" ca="1" si="16"/>
        <v>0.19143271452774754</v>
      </c>
    </row>
    <row r="143" spans="2:12" x14ac:dyDescent="0.2">
      <c r="B143" s="2">
        <v>0.56944951237816988</v>
      </c>
      <c r="C143" s="2">
        <v>-0.71472883859693725</v>
      </c>
      <c r="D143" s="2">
        <v>1.2823625961410237</v>
      </c>
      <c r="E143" s="2">
        <v>1.9203964822870154</v>
      </c>
      <c r="G143" s="2">
        <f t="shared" ca="1" si="17"/>
        <v>0.56944951237816988</v>
      </c>
      <c r="H143" s="2">
        <f t="shared" ca="1" si="12"/>
        <v>0.82684630738522946</v>
      </c>
      <c r="I143" s="2">
        <f t="shared" ca="1" si="13"/>
        <v>0.94177590213267615</v>
      </c>
      <c r="J143" s="2">
        <f t="shared" ca="1" si="14"/>
        <v>1.7535756822578958</v>
      </c>
      <c r="K143" s="2">
        <f t="shared" ca="1" si="15"/>
        <v>-0.5630851525652959</v>
      </c>
      <c r="L143" s="2">
        <f t="shared" ca="1" si="16"/>
        <v>0.56165695034984586</v>
      </c>
    </row>
    <row r="144" spans="2:12" x14ac:dyDescent="0.2">
      <c r="B144" s="2">
        <v>2.0473873322224336</v>
      </c>
      <c r="C144" s="2">
        <v>0.67146403275432243</v>
      </c>
      <c r="D144" s="2">
        <v>3.3370090308227884</v>
      </c>
      <c r="E144" s="2">
        <v>0.62822907220299296</v>
      </c>
      <c r="G144" s="2">
        <f t="shared" ca="1" si="17"/>
        <v>2.0473873322224336</v>
      </c>
      <c r="H144" s="2">
        <f t="shared" ca="1" si="12"/>
        <v>0.99650698602794407</v>
      </c>
      <c r="I144" s="2">
        <f t="shared" ca="1" si="13"/>
        <v>2.6975095569769167</v>
      </c>
      <c r="J144" s="2">
        <f t="shared" ca="1" si="14"/>
        <v>5.6569903131494312</v>
      </c>
      <c r="K144" s="2">
        <f t="shared" ca="1" si="15"/>
        <v>0.7165645082334563</v>
      </c>
      <c r="L144" s="2">
        <f t="shared" ca="1" si="16"/>
        <v>1.7328920039942408</v>
      </c>
    </row>
    <row r="145" spans="2:12" x14ac:dyDescent="0.2">
      <c r="B145" s="2">
        <v>2.9010099914475576E-2</v>
      </c>
      <c r="C145" s="2">
        <v>-0.48000579359970441</v>
      </c>
      <c r="D145" s="2">
        <v>2.1419323970059301</v>
      </c>
      <c r="E145" s="2">
        <v>2.691303364409392</v>
      </c>
      <c r="G145" s="2">
        <f t="shared" ca="1" si="17"/>
        <v>2.9010099914475576E-2</v>
      </c>
      <c r="H145" s="2">
        <f t="shared" ca="1" si="12"/>
        <v>0.11327345309381237</v>
      </c>
      <c r="I145" s="2">
        <f t="shared" ca="1" si="13"/>
        <v>-1.2093018348920097</v>
      </c>
      <c r="J145" s="2">
        <f t="shared" ca="1" si="14"/>
        <v>0.12021863405010415</v>
      </c>
      <c r="K145" s="2">
        <f t="shared" ca="1" si="15"/>
        <v>-3.5401112367156458</v>
      </c>
      <c r="L145" s="2">
        <f t="shared" ca="1" si="16"/>
        <v>-2.118443243520979</v>
      </c>
    </row>
    <row r="146" spans="2:12" x14ac:dyDescent="0.2">
      <c r="B146" s="2">
        <v>0.54379216706124367</v>
      </c>
      <c r="C146" s="2">
        <v>7.5972307298567271E-2</v>
      </c>
      <c r="D146" s="2">
        <v>6.7314999295740865</v>
      </c>
      <c r="E146" s="2">
        <v>1.6874489221006854</v>
      </c>
      <c r="G146" s="2">
        <f t="shared" ca="1" si="17"/>
        <v>0.54379216706124367</v>
      </c>
      <c r="H146" s="2">
        <f t="shared" ca="1" si="12"/>
        <v>0.81686626746506974</v>
      </c>
      <c r="I146" s="2">
        <f t="shared" ca="1" si="13"/>
        <v>0.903487037015824</v>
      </c>
      <c r="J146" s="2">
        <f t="shared" ca="1" si="14"/>
        <v>1.6975386141501845</v>
      </c>
      <c r="K146" s="2">
        <f t="shared" ca="1" si="15"/>
        <v>-0.6091881509676027</v>
      </c>
      <c r="L146" s="2">
        <f t="shared" ca="1" si="16"/>
        <v>0.52917932785041977</v>
      </c>
    </row>
    <row r="147" spans="2:12" x14ac:dyDescent="0.2">
      <c r="B147" s="2">
        <v>3.4534230044891028E-3</v>
      </c>
      <c r="C147" s="2">
        <v>-1.1034090044661515</v>
      </c>
      <c r="D147" s="2">
        <v>1.5041321903753169</v>
      </c>
      <c r="E147" s="2">
        <v>4.8155194534502073</v>
      </c>
      <c r="G147" s="2">
        <f t="shared" ca="1" si="17"/>
        <v>3.4534230044891028E-3</v>
      </c>
      <c r="H147" s="2">
        <f t="shared" ca="1" si="12"/>
        <v>3.4930139720558877E-3</v>
      </c>
      <c r="I147" s="2">
        <f t="shared" ca="1" si="13"/>
        <v>-2.6975095569769199</v>
      </c>
      <c r="J147" s="2">
        <f t="shared" ca="1" si="14"/>
        <v>3.4991287889402384E-3</v>
      </c>
      <c r="K147" s="2">
        <f t="shared" ca="1" si="15"/>
        <v>-5.6683893646051366</v>
      </c>
      <c r="L147" s="2">
        <f t="shared" ca="1" si="16"/>
        <v>-5.6552412589175045</v>
      </c>
    </row>
    <row r="148" spans="2:12" x14ac:dyDescent="0.2">
      <c r="B148" s="2">
        <v>0.32449616968022066</v>
      </c>
      <c r="C148" s="2">
        <v>-0.57181316980015784</v>
      </c>
      <c r="D148" s="2">
        <v>1.8135330457360399</v>
      </c>
      <c r="E148" s="2">
        <v>0.41830415365863305</v>
      </c>
      <c r="G148" s="2">
        <f t="shared" ca="1" si="17"/>
        <v>0.32449616968022066</v>
      </c>
      <c r="H148" s="2">
        <f t="shared" ca="1" si="12"/>
        <v>0.68213572854291404</v>
      </c>
      <c r="I148" s="2">
        <f t="shared" ca="1" si="13"/>
        <v>0.47367940352453713</v>
      </c>
      <c r="J148" s="2">
        <f t="shared" ca="1" si="14"/>
        <v>1.1461308066325917</v>
      </c>
      <c r="K148" s="2">
        <f t="shared" ca="1" si="15"/>
        <v>-1.1254815466666075</v>
      </c>
      <c r="L148" s="2">
        <f t="shared" ca="1" si="16"/>
        <v>0.13639175369211157</v>
      </c>
    </row>
    <row r="149" spans="2:12" x14ac:dyDescent="0.2">
      <c r="B149" s="2">
        <v>0.12207673505990109</v>
      </c>
      <c r="C149" s="2">
        <v>-1.2587060671300523</v>
      </c>
      <c r="D149" s="2">
        <v>0.77162659070830508</v>
      </c>
      <c r="E149" s="2">
        <v>1.8306310854145493</v>
      </c>
      <c r="G149" s="2">
        <f t="shared" ca="1" si="17"/>
        <v>0.12207673505990109</v>
      </c>
      <c r="H149" s="2">
        <f t="shared" ca="1" si="12"/>
        <v>0.33283433133732537</v>
      </c>
      <c r="I149" s="2">
        <f t="shared" ca="1" si="13"/>
        <v>-0.43210009909512009</v>
      </c>
      <c r="J149" s="2">
        <f t="shared" ca="1" si="14"/>
        <v>0.40471688510281234</v>
      </c>
      <c r="K149" s="2">
        <f t="shared" ca="1" si="15"/>
        <v>-2.1031054560704896</v>
      </c>
      <c r="L149" s="2">
        <f t="shared" ca="1" si="16"/>
        <v>-0.90456750545322639</v>
      </c>
    </row>
    <row r="150" spans="2:12" x14ac:dyDescent="0.2">
      <c r="B150" s="2">
        <v>2.7515322806925532E-2</v>
      </c>
      <c r="C150" s="2">
        <v>-1.382908804658983</v>
      </c>
      <c r="D150" s="2">
        <v>6.0334052887092735</v>
      </c>
      <c r="E150" s="2">
        <v>2.2508499283808758</v>
      </c>
      <c r="G150" s="2">
        <f t="shared" ca="1" si="17"/>
        <v>2.7515322806925532E-2</v>
      </c>
      <c r="H150" s="2">
        <f t="shared" ca="1" si="12"/>
        <v>0.10329341317365269</v>
      </c>
      <c r="I150" s="2">
        <f t="shared" ca="1" si="13"/>
        <v>-1.263006548446578</v>
      </c>
      <c r="J150" s="2">
        <f t="shared" ca="1" si="14"/>
        <v>0.10902657542119638</v>
      </c>
      <c r="K150" s="2">
        <f t="shared" ca="1" si="15"/>
        <v>-3.5930122365048707</v>
      </c>
      <c r="L150" s="2">
        <f t="shared" ca="1" si="16"/>
        <v>-2.2161636152664781</v>
      </c>
    </row>
    <row r="151" spans="2:12" x14ac:dyDescent="0.2">
      <c r="B151" s="2">
        <v>2.9556846405890846E-2</v>
      </c>
      <c r="C151" s="2">
        <v>0.97999415202683138</v>
      </c>
      <c r="D151" s="2">
        <v>3.7103751869675556</v>
      </c>
      <c r="E151" s="2">
        <v>0.60980436418461892</v>
      </c>
      <c r="G151" s="2">
        <f t="shared" ca="1" si="17"/>
        <v>2.9556846405890846E-2</v>
      </c>
      <c r="H151" s="2">
        <f t="shared" ca="1" si="12"/>
        <v>0.1182634730538922</v>
      </c>
      <c r="I151" s="2">
        <f t="shared" ca="1" si="13"/>
        <v>-1.1837123561092822</v>
      </c>
      <c r="J151" s="2">
        <f t="shared" ca="1" si="14"/>
        <v>0.12586198988505898</v>
      </c>
      <c r="K151" s="2">
        <f t="shared" ca="1" si="15"/>
        <v>-3.5214398731031151</v>
      </c>
      <c r="L151" s="2">
        <f t="shared" ca="1" si="16"/>
        <v>-2.0725692907027615</v>
      </c>
    </row>
    <row r="152" spans="2:12" x14ac:dyDescent="0.2">
      <c r="B152" s="2">
        <v>0.15512176735718336</v>
      </c>
      <c r="C152" s="2">
        <v>-0.10251434629726935</v>
      </c>
      <c r="D152" s="2">
        <v>3.239328157263718</v>
      </c>
      <c r="E152" s="2">
        <v>0.17802720225142687</v>
      </c>
      <c r="G152" s="2">
        <f t="shared" ca="1" si="17"/>
        <v>0.15512176735718336</v>
      </c>
      <c r="H152" s="2">
        <f t="shared" ca="1" si="12"/>
        <v>0.42265469061876249</v>
      </c>
      <c r="I152" s="2">
        <f t="shared" ca="1" si="13"/>
        <v>-0.19510674636432496</v>
      </c>
      <c r="J152" s="2">
        <f t="shared" ca="1" si="14"/>
        <v>0.54931473501107886</v>
      </c>
      <c r="K152" s="2">
        <f t="shared" ca="1" si="15"/>
        <v>-1.8635448746289986</v>
      </c>
      <c r="L152" s="2">
        <f t="shared" ca="1" si="16"/>
        <v>-0.59908371392311532</v>
      </c>
    </row>
    <row r="153" spans="2:12" x14ac:dyDescent="0.2">
      <c r="B153" s="2">
        <v>4.5225908393536039E-2</v>
      </c>
      <c r="C153" s="2">
        <v>0.84840606767982973</v>
      </c>
      <c r="D153" s="2">
        <v>2.055175743681303</v>
      </c>
      <c r="E153" s="2">
        <v>7.8732888048092216</v>
      </c>
      <c r="G153" s="2">
        <f t="shared" ca="1" si="17"/>
        <v>4.5225908393536039E-2</v>
      </c>
      <c r="H153" s="2">
        <f t="shared" ca="1" si="12"/>
        <v>0.15818363273453093</v>
      </c>
      <c r="I153" s="2">
        <f t="shared" ca="1" si="13"/>
        <v>-1.0019509868815037</v>
      </c>
      <c r="J153" s="2">
        <f t="shared" ca="1" si="14"/>
        <v>0.17219337965878714</v>
      </c>
      <c r="K153" s="2">
        <f t="shared" ca="1" si="15"/>
        <v>-3.096085161809941</v>
      </c>
      <c r="L153" s="2">
        <f t="shared" ca="1" si="16"/>
        <v>-1.7591371333792023</v>
      </c>
    </row>
    <row r="154" spans="2:12" x14ac:dyDescent="0.2">
      <c r="B154" s="2">
        <v>8.5262819067871157E-2</v>
      </c>
      <c r="C154" s="2">
        <v>0.7160332763887165</v>
      </c>
      <c r="D154" s="2">
        <v>1.2178773330172188</v>
      </c>
      <c r="E154" s="2">
        <v>0.10538970292741401</v>
      </c>
      <c r="G154" s="2">
        <f t="shared" ca="1" si="17"/>
        <v>8.5262819067871157E-2</v>
      </c>
      <c r="H154" s="2">
        <f t="shared" ca="1" si="12"/>
        <v>0.26796407185628746</v>
      </c>
      <c r="I154" s="2">
        <f t="shared" ca="1" si="13"/>
        <v>-0.61898211112271218</v>
      </c>
      <c r="J154" s="2">
        <f t="shared" ca="1" si="14"/>
        <v>0.31192568406177373</v>
      </c>
      <c r="K154" s="2">
        <f t="shared" ca="1" si="15"/>
        <v>-2.462016803825382</v>
      </c>
      <c r="L154" s="2">
        <f t="shared" ca="1" si="16"/>
        <v>-1.1649903116546003</v>
      </c>
    </row>
    <row r="155" spans="2:12" x14ac:dyDescent="0.2">
      <c r="B155" s="2">
        <v>1.908501775199169E-2</v>
      </c>
      <c r="C155" s="2">
        <v>-1.0092088323877917</v>
      </c>
      <c r="D155" s="2">
        <v>1.5149063506554965</v>
      </c>
      <c r="E155" s="2">
        <v>0.58701885938486353</v>
      </c>
      <c r="G155" s="2">
        <f t="shared" ca="1" si="17"/>
        <v>1.908501775199169E-2</v>
      </c>
      <c r="H155" s="2">
        <f t="shared" ca="1" si="12"/>
        <v>6.8363273453093801E-2</v>
      </c>
      <c r="I155" s="2">
        <f t="shared" ca="1" si="13"/>
        <v>-1.4880923263362802</v>
      </c>
      <c r="J155" s="2">
        <f t="shared" ca="1" si="14"/>
        <v>7.0812318663032781E-2</v>
      </c>
      <c r="K155" s="2">
        <f t="shared" ca="1" si="15"/>
        <v>-3.9588516626312402</v>
      </c>
      <c r="L155" s="2">
        <f t="shared" ca="1" si="16"/>
        <v>-2.6477223010016706</v>
      </c>
    </row>
    <row r="156" spans="2:12" x14ac:dyDescent="0.2">
      <c r="B156" s="2">
        <v>1.7022720838331194E-2</v>
      </c>
      <c r="C156" s="2">
        <v>0.64703382752372018</v>
      </c>
      <c r="D156" s="2">
        <v>5.63246185782433</v>
      </c>
      <c r="E156" s="2">
        <v>4.0607789955102964</v>
      </c>
      <c r="G156" s="2">
        <f t="shared" ca="1" si="17"/>
        <v>1.7022720838331194E-2</v>
      </c>
      <c r="H156" s="2">
        <f t="shared" ca="1" si="12"/>
        <v>5.3393213572854287E-2</v>
      </c>
      <c r="I156" s="2">
        <f t="shared" ca="1" si="13"/>
        <v>-1.6128070814723279</v>
      </c>
      <c r="J156" s="2">
        <f t="shared" ca="1" si="14"/>
        <v>5.4871492269741237E-2</v>
      </c>
      <c r="K156" s="2">
        <f t="shared" ca="1" si="15"/>
        <v>-4.0732063073718052</v>
      </c>
      <c r="L156" s="2">
        <f t="shared" ca="1" si="16"/>
        <v>-2.9027613318214156</v>
      </c>
    </row>
    <row r="157" spans="2:12" x14ac:dyDescent="0.2">
      <c r="B157" s="2">
        <v>0.26163592988219192</v>
      </c>
      <c r="C157" s="2">
        <v>0.57098102422510011</v>
      </c>
      <c r="D157" s="2">
        <v>3.8744427725935289</v>
      </c>
      <c r="E157" s="2">
        <v>1.4664398733129562</v>
      </c>
      <c r="G157" s="2">
        <f t="shared" ca="1" si="17"/>
        <v>0.26163592988219192</v>
      </c>
      <c r="H157" s="2">
        <f t="shared" ca="1" si="12"/>
        <v>0.57235528942115765</v>
      </c>
      <c r="I157" s="2">
        <f t="shared" ca="1" si="13"/>
        <v>0.18237375463848352</v>
      </c>
      <c r="J157" s="2">
        <f t="shared" ca="1" si="14"/>
        <v>0.8494625436069756</v>
      </c>
      <c r="K157" s="2">
        <f t="shared" ca="1" si="15"/>
        <v>-1.3408013221858157</v>
      </c>
      <c r="L157" s="2">
        <f t="shared" ca="1" si="16"/>
        <v>-0.16315143112361424</v>
      </c>
    </row>
    <row r="158" spans="2:12" x14ac:dyDescent="0.2">
      <c r="B158" s="2">
        <v>0.12457698543616565</v>
      </c>
      <c r="C158" s="2">
        <v>-0.22734588970740355</v>
      </c>
      <c r="D158" s="2">
        <v>1.9909211905042159</v>
      </c>
      <c r="E158" s="2">
        <v>0.36967229843849148</v>
      </c>
      <c r="G158" s="2">
        <f t="shared" ca="1" si="17"/>
        <v>0.12457698543616565</v>
      </c>
      <c r="H158" s="2">
        <f t="shared" ca="1" si="12"/>
        <v>0.33782435129740518</v>
      </c>
      <c r="I158" s="2">
        <f t="shared" ca="1" si="13"/>
        <v>-0.41840818585089429</v>
      </c>
      <c r="J158" s="2">
        <f t="shared" ca="1" si="14"/>
        <v>0.41222442787254787</v>
      </c>
      <c r="K158" s="2">
        <f t="shared" ca="1" si="15"/>
        <v>-2.0828313972642438</v>
      </c>
      <c r="L158" s="2">
        <f t="shared" ca="1" si="16"/>
        <v>-0.88618735009697702</v>
      </c>
    </row>
    <row r="159" spans="2:12" x14ac:dyDescent="0.2">
      <c r="B159" s="2">
        <v>0.13229636802943953</v>
      </c>
      <c r="C159" s="2">
        <v>-0.34779288999342128</v>
      </c>
      <c r="D159" s="2">
        <v>5.6528670165662129</v>
      </c>
      <c r="E159" s="2">
        <v>1.7148859864172041</v>
      </c>
      <c r="G159" s="2">
        <f t="shared" ca="1" si="17"/>
        <v>0.13229636802943953</v>
      </c>
      <c r="H159" s="2">
        <f t="shared" ca="1" si="12"/>
        <v>0.36776447105788423</v>
      </c>
      <c r="I159" s="2">
        <f t="shared" ca="1" si="13"/>
        <v>-0.33778005379514503</v>
      </c>
      <c r="J159" s="2">
        <f t="shared" ca="1" si="14"/>
        <v>0.45849328188361638</v>
      </c>
      <c r="K159" s="2">
        <f t="shared" ca="1" si="15"/>
        <v>-2.0227106607744152</v>
      </c>
      <c r="L159" s="2">
        <f t="shared" ca="1" si="16"/>
        <v>-0.77980963977329976</v>
      </c>
    </row>
    <row r="160" spans="2:12" x14ac:dyDescent="0.2">
      <c r="B160" s="2">
        <v>0.59985520353914101</v>
      </c>
      <c r="C160" s="2">
        <v>0.29244316114433366</v>
      </c>
      <c r="D160" s="2">
        <v>2.8399190670704626</v>
      </c>
      <c r="E160" s="2">
        <v>0.64499742517066094</v>
      </c>
      <c r="G160" s="2">
        <f t="shared" ca="1" si="17"/>
        <v>0.59985520353914101</v>
      </c>
      <c r="H160" s="2">
        <f t="shared" ca="1" si="12"/>
        <v>0.8468063872255488</v>
      </c>
      <c r="I160" s="2">
        <f t="shared" ca="1" si="13"/>
        <v>1.0228321261036524</v>
      </c>
      <c r="J160" s="2">
        <f t="shared" ca="1" si="14"/>
        <v>1.8760527146175576</v>
      </c>
      <c r="K160" s="2">
        <f t="shared" ca="1" si="15"/>
        <v>-0.51106698032490683</v>
      </c>
      <c r="L160" s="2">
        <f t="shared" ca="1" si="16"/>
        <v>0.62916994966556006</v>
      </c>
    </row>
    <row r="161" spans="2:12" x14ac:dyDescent="0.2">
      <c r="B161" s="2">
        <v>0.91351109968240929</v>
      </c>
      <c r="C161" s="2">
        <v>-0.95095030279198278</v>
      </c>
      <c r="D161" s="2">
        <v>3.0568463975560536</v>
      </c>
      <c r="E161" s="2">
        <v>0.63160488002806592</v>
      </c>
      <c r="G161" s="2">
        <f t="shared" ca="1" si="17"/>
        <v>0.91351109968240929</v>
      </c>
      <c r="H161" s="2">
        <f t="shared" ca="1" si="12"/>
        <v>0.9565868263473053</v>
      </c>
      <c r="I161" s="2">
        <f t="shared" ca="1" si="13"/>
        <v>1.7123817106205157</v>
      </c>
      <c r="J161" s="2">
        <f t="shared" ca="1" si="14"/>
        <v>3.1369923435501694</v>
      </c>
      <c r="K161" s="2">
        <f t="shared" ca="1" si="15"/>
        <v>-9.0459752518235181E-2</v>
      </c>
      <c r="L161" s="2">
        <f t="shared" ca="1" si="16"/>
        <v>1.143264488513873</v>
      </c>
    </row>
    <row r="162" spans="2:12" x14ac:dyDescent="0.2">
      <c r="B162" s="2">
        <v>0.57082626579555729</v>
      </c>
      <c r="C162" s="2">
        <v>-5.0837197766050862E-2</v>
      </c>
      <c r="D162" s="2">
        <v>2.2337906992722143</v>
      </c>
      <c r="E162" s="2">
        <v>0.80761158373622333</v>
      </c>
      <c r="G162" s="2">
        <f t="shared" ca="1" si="17"/>
        <v>0.57082626579555729</v>
      </c>
      <c r="H162" s="2">
        <f t="shared" ca="1" si="12"/>
        <v>0.83183632734530932</v>
      </c>
      <c r="I162" s="2">
        <f t="shared" ca="1" si="13"/>
        <v>0.96144723227760742</v>
      </c>
      <c r="J162" s="2">
        <f t="shared" ca="1" si="14"/>
        <v>1.7828175318523933</v>
      </c>
      <c r="K162" s="2">
        <f t="shared" ca="1" si="15"/>
        <v>-0.56067037867858749</v>
      </c>
      <c r="L162" s="2">
        <f t="shared" ca="1" si="16"/>
        <v>0.57819499592815393</v>
      </c>
    </row>
    <row r="163" spans="2:12" x14ac:dyDescent="0.2">
      <c r="B163" s="2">
        <v>8.1000831192703834E-2</v>
      </c>
      <c r="C163" s="2">
        <v>0.4015461450953397</v>
      </c>
      <c r="D163" s="2">
        <v>3.8616621416412329</v>
      </c>
      <c r="E163" s="2">
        <v>0.40361665910864919</v>
      </c>
      <c r="G163" s="2">
        <f t="shared" ca="1" si="17"/>
        <v>8.1000831192703834E-2</v>
      </c>
      <c r="H163" s="2">
        <f t="shared" ca="1" si="12"/>
        <v>0.24800399201596807</v>
      </c>
      <c r="I163" s="2">
        <f t="shared" ca="1" si="13"/>
        <v>-0.68078430267664325</v>
      </c>
      <c r="J163" s="2">
        <f t="shared" ca="1" si="14"/>
        <v>0.28502426357825988</v>
      </c>
      <c r="K163" s="2">
        <f t="shared" ca="1" si="15"/>
        <v>-2.5132958627240294</v>
      </c>
      <c r="L163" s="2">
        <f t="shared" ca="1" si="16"/>
        <v>-1.2551809669749805</v>
      </c>
    </row>
    <row r="164" spans="2:12" x14ac:dyDescent="0.2">
      <c r="B164" s="2">
        <v>0.83353510469650971</v>
      </c>
      <c r="C164" s="2">
        <v>-0.89791993968791273</v>
      </c>
      <c r="D164" s="2">
        <v>3.8990027907202984</v>
      </c>
      <c r="E164" s="2">
        <v>0.28655118223446185</v>
      </c>
      <c r="G164" s="2">
        <f t="shared" ca="1" si="17"/>
        <v>0.83353510469650971</v>
      </c>
      <c r="H164" s="2">
        <f t="shared" ca="1" si="12"/>
        <v>0.93662674650698596</v>
      </c>
      <c r="I164" s="2">
        <f t="shared" ca="1" si="13"/>
        <v>1.5270583320354101</v>
      </c>
      <c r="J164" s="2">
        <f t="shared" ca="1" si="14"/>
        <v>2.7587133757461633</v>
      </c>
      <c r="K164" s="2">
        <f t="shared" ca="1" si="15"/>
        <v>-0.18207946046582407</v>
      </c>
      <c r="L164" s="2">
        <f t="shared" ca="1" si="16"/>
        <v>1.0147644028309679</v>
      </c>
    </row>
    <row r="165" spans="2:12" x14ac:dyDescent="0.2">
      <c r="B165" s="2">
        <v>0.59989260614587536</v>
      </c>
      <c r="C165" s="2">
        <v>0.59601188912550751</v>
      </c>
      <c r="D165" s="2">
        <v>1.0296393111561912</v>
      </c>
      <c r="E165" s="2">
        <v>0.57856249320282171</v>
      </c>
      <c r="G165" s="2">
        <f t="shared" ca="1" si="17"/>
        <v>0.59989260614587536</v>
      </c>
      <c r="H165" s="2">
        <f t="shared" ca="1" si="12"/>
        <v>0.85179640718562866</v>
      </c>
      <c r="I165" s="2">
        <f t="shared" ca="1" si="13"/>
        <v>1.044169045588939</v>
      </c>
      <c r="J165" s="2">
        <f t="shared" ca="1" si="14"/>
        <v>1.9091683234020551</v>
      </c>
      <c r="K165" s="2">
        <f t="shared" ca="1" si="15"/>
        <v>-0.51100462954344328</v>
      </c>
      <c r="L165" s="2">
        <f t="shared" ca="1" si="16"/>
        <v>0.6466677144563665</v>
      </c>
    </row>
    <row r="166" spans="2:12" x14ac:dyDescent="0.2">
      <c r="B166" s="2">
        <v>7.3712266872775462E-2</v>
      </c>
      <c r="C166" s="2">
        <v>-8.5921778113222824E-2</v>
      </c>
      <c r="D166" s="2">
        <v>1.330375417719899</v>
      </c>
      <c r="E166" s="2">
        <v>3.3543369981862692</v>
      </c>
      <c r="G166" s="2">
        <f t="shared" ca="1" si="17"/>
        <v>7.3712266872775462E-2</v>
      </c>
      <c r="H166" s="2">
        <f t="shared" ca="1" si="12"/>
        <v>0.2380239520958084</v>
      </c>
      <c r="I166" s="2">
        <f t="shared" ca="1" si="13"/>
        <v>-0.71267336124007763</v>
      </c>
      <c r="J166" s="2">
        <f t="shared" ca="1" si="14"/>
        <v>0.27184015698612302</v>
      </c>
      <c r="K166" s="2">
        <f t="shared" ca="1" si="15"/>
        <v>-2.6075860503157577</v>
      </c>
      <c r="L166" s="2">
        <f t="shared" ca="1" si="16"/>
        <v>-1.3025410435641152</v>
      </c>
    </row>
    <row r="167" spans="2:12" x14ac:dyDescent="0.2">
      <c r="B167" s="2">
        <v>1.0994477031954681</v>
      </c>
      <c r="C167" s="2">
        <v>-0.53552338561231427</v>
      </c>
      <c r="D167" s="2">
        <v>0.49436619081086336</v>
      </c>
      <c r="E167" s="2">
        <v>9.2786557070088964</v>
      </c>
      <c r="G167" s="2">
        <f t="shared" ca="1" si="17"/>
        <v>1.0994477031954681</v>
      </c>
      <c r="H167" s="2">
        <f t="shared" ca="1" si="12"/>
        <v>0.96656686626746502</v>
      </c>
      <c r="I167" s="2">
        <f t="shared" ca="1" si="13"/>
        <v>1.8325718510313052</v>
      </c>
      <c r="J167" s="2">
        <f t="shared" ca="1" si="14"/>
        <v>3.3982078428137878</v>
      </c>
      <c r="K167" s="2">
        <f t="shared" ca="1" si="15"/>
        <v>9.4807965711816308E-2</v>
      </c>
      <c r="L167" s="2">
        <f t="shared" ca="1" si="16"/>
        <v>1.2232481875986418</v>
      </c>
    </row>
    <row r="168" spans="2:12" x14ac:dyDescent="0.2">
      <c r="B168" s="2">
        <v>3.5539167891626859E-2</v>
      </c>
      <c r="C168" s="2">
        <v>-1.2090084934046135</v>
      </c>
      <c r="D168" s="2">
        <v>2.5679085564930753</v>
      </c>
      <c r="E168" s="2">
        <v>0.87248466196786123</v>
      </c>
      <c r="G168" s="2">
        <f t="shared" ca="1" si="17"/>
        <v>3.5539167891626859E-2</v>
      </c>
      <c r="H168" s="2">
        <f t="shared" ca="1" si="12"/>
        <v>0.13323353293413173</v>
      </c>
      <c r="I168" s="2">
        <f t="shared" ca="1" si="13"/>
        <v>-1.1112353339257341</v>
      </c>
      <c r="J168" s="2">
        <f t="shared" ca="1" si="14"/>
        <v>0.14298569596365052</v>
      </c>
      <c r="K168" s="2">
        <f t="shared" ca="1" si="15"/>
        <v>-3.3371198698210365</v>
      </c>
      <c r="L168" s="2">
        <f t="shared" ca="1" si="16"/>
        <v>-1.9450106819516066</v>
      </c>
    </row>
    <row r="169" spans="2:12" x14ac:dyDescent="0.2">
      <c r="B169" s="2">
        <v>2.7172131530982704E-2</v>
      </c>
      <c r="C169" s="2">
        <v>-0.84903253007698654</v>
      </c>
      <c r="D169" s="2">
        <v>1.6003816675723681</v>
      </c>
      <c r="E169" s="2">
        <v>1.2196859554518518</v>
      </c>
      <c r="G169" s="2">
        <f t="shared" ca="1" si="17"/>
        <v>2.7172131530982704E-2</v>
      </c>
      <c r="H169" s="2">
        <f t="shared" ca="1" si="12"/>
        <v>9.8303393213572843E-2</v>
      </c>
      <c r="I169" s="2">
        <f t="shared" ca="1" si="13"/>
        <v>-1.2912794713519373</v>
      </c>
      <c r="J169" s="2">
        <f t="shared" ca="1" si="14"/>
        <v>0.10347717161252691</v>
      </c>
      <c r="K169" s="2">
        <f t="shared" ca="1" si="15"/>
        <v>-3.6055634069838502</v>
      </c>
      <c r="L169" s="2">
        <f t="shared" ca="1" si="16"/>
        <v>-2.2684042547347332</v>
      </c>
    </row>
    <row r="170" spans="2:12" x14ac:dyDescent="0.2">
      <c r="B170" s="2">
        <v>5.549154448268323E-2</v>
      </c>
      <c r="C170" s="2">
        <v>0.14813108611904174</v>
      </c>
      <c r="D170" s="2">
        <v>2.8871715578418891</v>
      </c>
      <c r="E170" s="2">
        <v>2.6129685713085893</v>
      </c>
      <c r="G170" s="2">
        <f t="shared" ca="1" si="17"/>
        <v>5.549154448268323E-2</v>
      </c>
      <c r="H170" s="2">
        <f t="shared" ca="1" si="12"/>
        <v>0.19311377245508982</v>
      </c>
      <c r="I170" s="2">
        <f t="shared" ca="1" si="13"/>
        <v>-0.86647898678975677</v>
      </c>
      <c r="J170" s="2">
        <f t="shared" ca="1" si="14"/>
        <v>0.21457260262764849</v>
      </c>
      <c r="K170" s="2">
        <f t="shared" ca="1" si="15"/>
        <v>-2.8915246214998072</v>
      </c>
      <c r="L170" s="2">
        <f t="shared" ca="1" si="16"/>
        <v>-1.5391071240948246</v>
      </c>
    </row>
    <row r="171" spans="2:12" x14ac:dyDescent="0.2">
      <c r="B171" s="2">
        <v>0.61297778351655696</v>
      </c>
      <c r="C171" s="2">
        <v>-0.84797145230793203</v>
      </c>
      <c r="D171" s="2">
        <v>2.9245126579443732</v>
      </c>
      <c r="E171" s="2">
        <v>0.13871585934542988</v>
      </c>
      <c r="G171" s="2">
        <f t="shared" ca="1" si="17"/>
        <v>0.61297778351655696</v>
      </c>
      <c r="H171" s="2">
        <f t="shared" ca="1" si="12"/>
        <v>0.85678642714570852</v>
      </c>
      <c r="I171" s="2">
        <f t="shared" ca="1" si="13"/>
        <v>1.0659922490614977</v>
      </c>
      <c r="J171" s="2">
        <f t="shared" ca="1" si="14"/>
        <v>1.9434182464451339</v>
      </c>
      <c r="K171" s="2">
        <f t="shared" ca="1" si="15"/>
        <v>-0.48942658592690469</v>
      </c>
      <c r="L171" s="2">
        <f t="shared" ca="1" si="16"/>
        <v>0.664448405308391</v>
      </c>
    </row>
    <row r="172" spans="2:12" x14ac:dyDescent="0.2">
      <c r="B172" s="2">
        <v>0.15303065380624703</v>
      </c>
      <c r="C172" s="2">
        <v>0.84166537932200947</v>
      </c>
      <c r="D172" s="2">
        <v>3.2148693043937482</v>
      </c>
      <c r="E172" s="2">
        <v>0.93964979408018712</v>
      </c>
      <c r="G172" s="2">
        <f t="shared" ca="1" si="17"/>
        <v>0.15303065380624703</v>
      </c>
      <c r="H172" s="2">
        <f t="shared" ca="1" si="12"/>
        <v>0.41267465069860282</v>
      </c>
      <c r="I172" s="2">
        <f t="shared" ca="1" si="13"/>
        <v>-0.22067011655872468</v>
      </c>
      <c r="J172" s="2">
        <f t="shared" ca="1" si="14"/>
        <v>0.53217635494447868</v>
      </c>
      <c r="K172" s="2">
        <f t="shared" ca="1" si="15"/>
        <v>-1.8771170259826009</v>
      </c>
      <c r="L172" s="2">
        <f t="shared" ca="1" si="16"/>
        <v>-0.63078035031603541</v>
      </c>
    </row>
    <row r="173" spans="2:12" x14ac:dyDescent="0.2">
      <c r="B173" s="2">
        <v>0.75460510702400418</v>
      </c>
      <c r="C173" s="2">
        <v>-1.7833671979499752</v>
      </c>
      <c r="D173" s="2">
        <v>2.4561975159650316</v>
      </c>
      <c r="E173" s="2">
        <v>0.3864235942989418</v>
      </c>
      <c r="G173" s="2">
        <f t="shared" ca="1" si="17"/>
        <v>0.75460510702400418</v>
      </c>
      <c r="H173" s="2">
        <f t="shared" ca="1" si="12"/>
        <v>0.91167664670658677</v>
      </c>
      <c r="I173" s="2">
        <f t="shared" ca="1" si="13"/>
        <v>1.3511521260686539</v>
      </c>
      <c r="J173" s="2">
        <f t="shared" ca="1" si="14"/>
        <v>2.4267507296309256</v>
      </c>
      <c r="K173" s="2">
        <f t="shared" ca="1" si="15"/>
        <v>-0.28156070361900559</v>
      </c>
      <c r="L173" s="2">
        <f t="shared" ca="1" si="16"/>
        <v>0.88655321427191325</v>
      </c>
    </row>
    <row r="174" spans="2:12" x14ac:dyDescent="0.2">
      <c r="B174" s="2">
        <v>0.39756055336383134</v>
      </c>
      <c r="C174" s="2">
        <v>-0.58386659728686729</v>
      </c>
      <c r="D174" s="2">
        <v>1.0072959999729663</v>
      </c>
      <c r="E174" s="2">
        <v>0.37546069202303278</v>
      </c>
      <c r="G174" s="2">
        <f t="shared" ca="1" si="17"/>
        <v>0.39756055336383134</v>
      </c>
      <c r="H174" s="2">
        <f t="shared" ca="1" si="12"/>
        <v>0.74700598802395202</v>
      </c>
      <c r="I174" s="2">
        <f t="shared" ca="1" si="13"/>
        <v>0.66509767139499953</v>
      </c>
      <c r="J174" s="2">
        <f t="shared" ca="1" si="14"/>
        <v>1.3743894586135719</v>
      </c>
      <c r="K174" s="2">
        <f t="shared" ca="1" si="15"/>
        <v>-0.92240802098313157</v>
      </c>
      <c r="L174" s="2">
        <f t="shared" ca="1" si="16"/>
        <v>0.31800960240875786</v>
      </c>
    </row>
    <row r="175" spans="2:12" x14ac:dyDescent="0.2">
      <c r="B175" s="2">
        <v>4.6394328060300298E-2</v>
      </c>
      <c r="C175" s="2">
        <v>-0.52411307567875109</v>
      </c>
      <c r="D175" s="2">
        <v>4.0052890043436626</v>
      </c>
      <c r="E175" s="2">
        <v>1.3034605721241717</v>
      </c>
      <c r="G175" s="2">
        <f t="shared" ca="1" si="17"/>
        <v>4.6394328060300298E-2</v>
      </c>
      <c r="H175" s="2">
        <f t="shared" ca="1" si="12"/>
        <v>0.16317365269461079</v>
      </c>
      <c r="I175" s="2">
        <f t="shared" ca="1" si="13"/>
        <v>-0.98149782715935407</v>
      </c>
      <c r="J175" s="2">
        <f t="shared" ca="1" si="14"/>
        <v>0.17813870038154661</v>
      </c>
      <c r="K175" s="2">
        <f t="shared" ca="1" si="15"/>
        <v>-3.0705780673015899</v>
      </c>
      <c r="L175" s="2">
        <f t="shared" ca="1" si="16"/>
        <v>-1.7251928164942669</v>
      </c>
    </row>
    <row r="176" spans="2:12" x14ac:dyDescent="0.2">
      <c r="B176" s="2">
        <v>3.4614831409103737E-3</v>
      </c>
      <c r="C176" s="2">
        <v>-0.22943881487620021</v>
      </c>
      <c r="D176" s="2">
        <v>2.4416860929218656</v>
      </c>
      <c r="E176" s="2">
        <v>0.92340886428262992</v>
      </c>
      <c r="G176" s="2">
        <f t="shared" ca="1" si="17"/>
        <v>3.4614831409103737E-3</v>
      </c>
      <c r="H176" s="2">
        <f t="shared" ca="1" si="12"/>
        <v>8.4830339321357289E-3</v>
      </c>
      <c r="I176" s="2">
        <f t="shared" ca="1" si="13"/>
        <v>-2.3874422545356238</v>
      </c>
      <c r="J176" s="2">
        <f t="shared" ca="1" si="14"/>
        <v>8.5192196529385155E-3</v>
      </c>
      <c r="K176" s="2">
        <f t="shared" ca="1" si="15"/>
        <v>-5.6660581283158411</v>
      </c>
      <c r="L176" s="2">
        <f t="shared" ca="1" si="16"/>
        <v>-4.765430532366226</v>
      </c>
    </row>
    <row r="177" spans="2:12" x14ac:dyDescent="0.2">
      <c r="B177" s="2">
        <v>2.4497907284589154E-2</v>
      </c>
      <c r="C177" s="2">
        <v>1.737093645749896</v>
      </c>
      <c r="D177" s="2">
        <v>3.7647679494656261</v>
      </c>
      <c r="E177" s="2">
        <v>0.32927391303521325</v>
      </c>
      <c r="G177" s="2">
        <f t="shared" ca="1" si="17"/>
        <v>2.4497907284589154E-2</v>
      </c>
      <c r="H177" s="2">
        <f t="shared" ca="1" si="12"/>
        <v>8.8323353293413162E-2</v>
      </c>
      <c r="I177" s="2">
        <f t="shared" ca="1" si="13"/>
        <v>-1.3511521260686532</v>
      </c>
      <c r="J177" s="2">
        <f t="shared" ca="1" si="14"/>
        <v>9.2469905826748647E-2</v>
      </c>
      <c r="K177" s="2">
        <f t="shared" ca="1" si="15"/>
        <v>-3.7091675820352363</v>
      </c>
      <c r="L177" s="2">
        <f t="shared" ca="1" si="16"/>
        <v>-2.3808720298126103</v>
      </c>
    </row>
    <row r="178" spans="2:12" x14ac:dyDescent="0.2">
      <c r="B178" s="2">
        <v>1.9442293463061193E-2</v>
      </c>
      <c r="C178" s="2">
        <v>-0.28608594064835935</v>
      </c>
      <c r="D178" s="2">
        <v>4.5909820670110078</v>
      </c>
      <c r="E178" s="2">
        <v>2.279761226031459</v>
      </c>
      <c r="G178" s="2">
        <f t="shared" ca="1" si="17"/>
        <v>1.9442293463061193E-2</v>
      </c>
      <c r="H178" s="2">
        <f t="shared" ca="1" si="12"/>
        <v>7.3353293413173648E-2</v>
      </c>
      <c r="I178" s="2">
        <f t="shared" ca="1" si="13"/>
        <v>-1.4512631910577392</v>
      </c>
      <c r="J178" s="2">
        <f t="shared" ca="1" si="14"/>
        <v>7.6182900852049623E-2</v>
      </c>
      <c r="K178" s="2">
        <f t="shared" ca="1" si="15"/>
        <v>-3.9403045104136063</v>
      </c>
      <c r="L178" s="2">
        <f t="shared" ca="1" si="16"/>
        <v>-2.57461823973766</v>
      </c>
    </row>
    <row r="179" spans="2:12" x14ac:dyDescent="0.2">
      <c r="B179" s="2">
        <v>0.32084947097646949</v>
      </c>
      <c r="C179" s="2">
        <v>-0.67830314271331082</v>
      </c>
      <c r="D179" s="2">
        <v>0.78704510882979517</v>
      </c>
      <c r="E179" s="2">
        <v>1.5783050439808952</v>
      </c>
      <c r="G179" s="2">
        <f t="shared" ca="1" si="17"/>
        <v>0.32084947097646949</v>
      </c>
      <c r="H179" s="2">
        <f t="shared" ca="1" si="12"/>
        <v>0.67714570858283429</v>
      </c>
      <c r="I179" s="2">
        <f t="shared" ca="1" si="13"/>
        <v>0.45973202050225337</v>
      </c>
      <c r="J179" s="2">
        <f t="shared" ca="1" si="14"/>
        <v>1.1305541677038546</v>
      </c>
      <c r="K179" s="2">
        <f t="shared" ca="1" si="15"/>
        <v>-1.1367832036058299</v>
      </c>
      <c r="L179" s="2">
        <f t="shared" ca="1" si="16"/>
        <v>0.12270792640787175</v>
      </c>
    </row>
    <row r="180" spans="2:12" x14ac:dyDescent="0.2">
      <c r="B180" s="2">
        <v>1.6446355323814228E-2</v>
      </c>
      <c r="C180" s="2">
        <v>0.34658079873026693</v>
      </c>
      <c r="D180" s="2">
        <v>1.8810247354585816</v>
      </c>
      <c r="E180" s="2">
        <v>2.2443658054865141</v>
      </c>
      <c r="G180" s="2">
        <f t="shared" ca="1" si="17"/>
        <v>1.6446355323814228E-2</v>
      </c>
      <c r="H180" s="2">
        <f t="shared" ca="1" si="12"/>
        <v>4.8403193612774446E-2</v>
      </c>
      <c r="I180" s="2">
        <f t="shared" ca="1" si="13"/>
        <v>-1.6605374163770485</v>
      </c>
      <c r="J180" s="2">
        <f t="shared" ca="1" si="14"/>
        <v>4.9613856604336357E-2</v>
      </c>
      <c r="K180" s="2">
        <f t="shared" ca="1" si="15"/>
        <v>-4.1076513871813471</v>
      </c>
      <c r="L180" s="2">
        <f t="shared" ca="1" si="16"/>
        <v>-3.0034851172440451</v>
      </c>
    </row>
    <row r="181" spans="2:12" x14ac:dyDescent="0.2">
      <c r="B181" s="2">
        <v>1.7359017649416192E-2</v>
      </c>
      <c r="C181" s="2">
        <v>0.38792904777409887</v>
      </c>
      <c r="D181" s="2">
        <v>3.6020181045417687</v>
      </c>
      <c r="E181" s="2">
        <v>2.6213222427555309</v>
      </c>
      <c r="G181" s="2">
        <f t="shared" ca="1" si="17"/>
        <v>1.7359017649416192E-2</v>
      </c>
      <c r="H181" s="2">
        <f t="shared" ca="1" si="12"/>
        <v>5.8383233532934127E-2</v>
      </c>
      <c r="I181" s="2">
        <f t="shared" ca="1" si="13"/>
        <v>-1.5684915216655271</v>
      </c>
      <c r="J181" s="2">
        <f t="shared" ca="1" si="14"/>
        <v>6.0156916836205249E-2</v>
      </c>
      <c r="K181" s="2">
        <f t="shared" ca="1" si="15"/>
        <v>-4.0536431583662349</v>
      </c>
      <c r="L181" s="2">
        <f t="shared" ca="1" si="16"/>
        <v>-2.810798850052032</v>
      </c>
    </row>
    <row r="182" spans="2:12" x14ac:dyDescent="0.2">
      <c r="B182" s="2">
        <v>8.2965064398999571E-3</v>
      </c>
      <c r="C182" s="2">
        <v>0.40298356734939833</v>
      </c>
      <c r="D182" s="2">
        <v>5.7111888912974855</v>
      </c>
      <c r="E182" s="2">
        <v>2.4994488845558518</v>
      </c>
      <c r="G182" s="2">
        <f t="shared" ca="1" si="17"/>
        <v>8.2965064398999571E-3</v>
      </c>
      <c r="H182" s="2">
        <f t="shared" ca="1" si="12"/>
        <v>1.8463073852295408E-2</v>
      </c>
      <c r="I182" s="2">
        <f t="shared" ca="1" si="13"/>
        <v>-2.0865796576126225</v>
      </c>
      <c r="J182" s="2">
        <f t="shared" ca="1" si="14"/>
        <v>1.8635643815696334E-2</v>
      </c>
      <c r="K182" s="2">
        <f t="shared" ca="1" si="15"/>
        <v>-4.7919207636428505</v>
      </c>
      <c r="L182" s="2">
        <f t="shared" ca="1" si="16"/>
        <v>-3.9826791979116569</v>
      </c>
    </row>
    <row r="183" spans="2:12" x14ac:dyDescent="0.2">
      <c r="B183" s="2">
        <v>0.53644211212577042</v>
      </c>
      <c r="C183" s="2">
        <v>0.6280254516293009</v>
      </c>
      <c r="D183" s="2">
        <v>1.7465562809937569</v>
      </c>
      <c r="E183" s="2">
        <v>0.93060524062009486</v>
      </c>
      <c r="G183" s="2">
        <f t="shared" ca="1" si="17"/>
        <v>0.53644211212577042</v>
      </c>
      <c r="H183" s="2">
        <f t="shared" ca="1" si="12"/>
        <v>0.81187624750498999</v>
      </c>
      <c r="I183" s="2">
        <f t="shared" ca="1" si="13"/>
        <v>0.88483152301530998</v>
      </c>
      <c r="J183" s="2">
        <f t="shared" ca="1" si="14"/>
        <v>1.6706552747567445</v>
      </c>
      <c r="K183" s="2">
        <f t="shared" ca="1" si="15"/>
        <v>-0.62279662184610785</v>
      </c>
      <c r="L183" s="2">
        <f t="shared" ca="1" si="16"/>
        <v>0.51321592956158502</v>
      </c>
    </row>
    <row r="184" spans="2:12" x14ac:dyDescent="0.2">
      <c r="B184" s="2">
        <v>1.4122983916319573E-2</v>
      </c>
      <c r="C184" s="2">
        <v>1.4909050480937358</v>
      </c>
      <c r="D184" s="2">
        <v>2.5244702627174957</v>
      </c>
      <c r="E184" s="2">
        <v>1.2021436587810705</v>
      </c>
      <c r="G184" s="2">
        <f t="shared" ca="1" si="17"/>
        <v>1.4122983916319573E-2</v>
      </c>
      <c r="H184" s="2">
        <f t="shared" ca="1" si="12"/>
        <v>3.3433133732534932E-2</v>
      </c>
      <c r="I184" s="2">
        <f t="shared" ca="1" si="13"/>
        <v>-1.8325718510313058</v>
      </c>
      <c r="J184" s="2">
        <f t="shared" ca="1" si="14"/>
        <v>3.400479879775959E-2</v>
      </c>
      <c r="K184" s="2">
        <f t="shared" ca="1" si="15"/>
        <v>-4.2599517437247494</v>
      </c>
      <c r="L184" s="2">
        <f t="shared" ca="1" si="16"/>
        <v>-3.3812536232148691</v>
      </c>
    </row>
    <row r="185" spans="2:12" x14ac:dyDescent="0.2">
      <c r="B185" s="2">
        <v>1.1768489468538037E-2</v>
      </c>
      <c r="C185" s="2">
        <v>0.2012661195287308</v>
      </c>
      <c r="D185" s="2">
        <v>4.9115070583494083</v>
      </c>
      <c r="E185" s="2">
        <v>0.77243547351568509</v>
      </c>
      <c r="G185" s="2">
        <f t="shared" ca="1" si="17"/>
        <v>1.1768489468538037E-2</v>
      </c>
      <c r="H185" s="2">
        <f t="shared" ca="1" si="12"/>
        <v>2.3453093812375248E-2</v>
      </c>
      <c r="I185" s="2">
        <f t="shared" ca="1" si="13"/>
        <v>-1.9871462915396887</v>
      </c>
      <c r="J185" s="2">
        <f t="shared" ca="1" si="14"/>
        <v>2.3732494808679196E-2</v>
      </c>
      <c r="K185" s="2">
        <f t="shared" ca="1" si="15"/>
        <v>-4.4423297033683298</v>
      </c>
      <c r="L185" s="2">
        <f t="shared" ca="1" si="16"/>
        <v>-3.7409100809514522</v>
      </c>
    </row>
    <row r="186" spans="2:12" x14ac:dyDescent="0.2">
      <c r="B186" s="2">
        <v>0.17179719069316313</v>
      </c>
      <c r="C186" s="2">
        <v>-0.26085206522301518</v>
      </c>
      <c r="D186" s="2">
        <v>2.8701360101115005</v>
      </c>
      <c r="E186" s="2">
        <v>1.2553877178267772</v>
      </c>
      <c r="G186" s="2">
        <f t="shared" ca="1" si="17"/>
        <v>0.17179719069316313</v>
      </c>
      <c r="H186" s="2">
        <f t="shared" ca="1" si="12"/>
        <v>0.44261477045908182</v>
      </c>
      <c r="I186" s="2">
        <f t="shared" ca="1" si="13"/>
        <v>-0.14434310613471857</v>
      </c>
      <c r="J186" s="2">
        <f t="shared" ca="1" si="14"/>
        <v>0.58449866313555465</v>
      </c>
      <c r="K186" s="2">
        <f t="shared" ca="1" si="15"/>
        <v>-1.7614406217591432</v>
      </c>
      <c r="L186" s="2">
        <f t="shared" ca="1" si="16"/>
        <v>-0.5370007852658637</v>
      </c>
    </row>
    <row r="187" spans="2:12" x14ac:dyDescent="0.2">
      <c r="B187" s="2">
        <v>0.27648487763523993</v>
      </c>
      <c r="C187" s="2">
        <v>-0.65899385177450731</v>
      </c>
      <c r="D187" s="2">
        <v>0.92330805619010836</v>
      </c>
      <c r="E187" s="2">
        <v>1.2782867905243351</v>
      </c>
      <c r="G187" s="2">
        <f t="shared" ca="1" si="17"/>
        <v>0.27648487763523993</v>
      </c>
      <c r="H187" s="2">
        <f t="shared" ca="1" si="12"/>
        <v>0.59730538922155685</v>
      </c>
      <c r="I187" s="2">
        <f t="shared" ca="1" si="13"/>
        <v>0.24637853400043935</v>
      </c>
      <c r="J187" s="2">
        <f t="shared" ca="1" si="14"/>
        <v>0.9095767939348065</v>
      </c>
      <c r="K187" s="2">
        <f t="shared" ca="1" si="15"/>
        <v>-1.2855991516121963</v>
      </c>
      <c r="L187" s="2">
        <f t="shared" ca="1" si="16"/>
        <v>-9.4775849256034564E-2</v>
      </c>
    </row>
    <row r="188" spans="2:12" x14ac:dyDescent="0.2">
      <c r="B188" s="2">
        <v>0.56904545846602472</v>
      </c>
      <c r="C188" s="2">
        <v>-0.39102243215645704</v>
      </c>
      <c r="D188" s="2">
        <v>2.9469803748110843</v>
      </c>
      <c r="E188" s="2">
        <v>6.0634088950957574</v>
      </c>
      <c r="G188" s="2">
        <f t="shared" ca="1" si="17"/>
        <v>0.56904545846602472</v>
      </c>
      <c r="H188" s="2">
        <f t="shared" ca="1" si="12"/>
        <v>0.8218562874251496</v>
      </c>
      <c r="I188" s="2">
        <f t="shared" ca="1" si="13"/>
        <v>0.92246241734752488</v>
      </c>
      <c r="J188" s="2">
        <f t="shared" ca="1" si="14"/>
        <v>1.7251646804251157</v>
      </c>
      <c r="K188" s="2">
        <f t="shared" ca="1" si="15"/>
        <v>-0.56379495619105957</v>
      </c>
      <c r="L188" s="2">
        <f t="shared" ca="1" si="16"/>
        <v>0.54532251283975786</v>
      </c>
    </row>
    <row r="189" spans="2:12" x14ac:dyDescent="0.2">
      <c r="B189" s="2">
        <v>6.8100755005738783E-2</v>
      </c>
      <c r="C189" s="2">
        <v>-1.2073759268170496</v>
      </c>
      <c r="D189" s="2">
        <v>3.9238861211295299</v>
      </c>
      <c r="E189" s="2">
        <v>1.2890744506198413</v>
      </c>
      <c r="G189" s="2">
        <f t="shared" ca="1" si="17"/>
        <v>6.8100755005738783E-2</v>
      </c>
      <c r="H189" s="2">
        <f t="shared" ca="1" si="12"/>
        <v>0.23303393213572854</v>
      </c>
      <c r="I189" s="2">
        <f t="shared" ca="1" si="13"/>
        <v>-0.72889177851677778</v>
      </c>
      <c r="J189" s="2">
        <f t="shared" ca="1" si="14"/>
        <v>0.26531271866615957</v>
      </c>
      <c r="K189" s="2">
        <f t="shared" ca="1" si="15"/>
        <v>-2.6867669791665594</v>
      </c>
      <c r="L189" s="2">
        <f t="shared" ca="1" si="16"/>
        <v>-1.3268460782934055</v>
      </c>
    </row>
    <row r="190" spans="2:12" x14ac:dyDescent="0.2">
      <c r="B190" s="2">
        <v>0.26127162153799044</v>
      </c>
      <c r="C190" s="2">
        <v>-9.2925143546169015E-2</v>
      </c>
      <c r="D190" s="2">
        <v>1.9140648065879393</v>
      </c>
      <c r="E190" s="2">
        <v>1.3479340225961605</v>
      </c>
      <c r="G190" s="2">
        <f t="shared" ca="1" si="17"/>
        <v>0.26127162153799044</v>
      </c>
      <c r="H190" s="2">
        <f t="shared" ca="1" si="12"/>
        <v>0.56736526946107779</v>
      </c>
      <c r="I190" s="2">
        <f t="shared" ca="1" si="13"/>
        <v>0.16967026370190358</v>
      </c>
      <c r="J190" s="2">
        <f t="shared" ca="1" si="14"/>
        <v>0.83786148542421346</v>
      </c>
      <c r="K190" s="2">
        <f t="shared" ca="1" si="15"/>
        <v>-1.3421947172597848</v>
      </c>
      <c r="L190" s="2">
        <f t="shared" ca="1" si="16"/>
        <v>-0.17690248401880565</v>
      </c>
    </row>
    <row r="191" spans="2:12" x14ac:dyDescent="0.2">
      <c r="B191" s="2">
        <v>5.0898582359906408E-2</v>
      </c>
      <c r="C191" s="2">
        <v>0.58269202146219401</v>
      </c>
      <c r="D191" s="2">
        <v>2.8019688544692718</v>
      </c>
      <c r="E191" s="2">
        <v>0.44193813971075624</v>
      </c>
      <c r="G191" s="2">
        <f t="shared" ca="1" si="17"/>
        <v>5.0898582359906408E-2</v>
      </c>
      <c r="H191" s="2">
        <f t="shared" ca="1" si="12"/>
        <v>0.17315369261477045</v>
      </c>
      <c r="I191" s="2">
        <f t="shared" ca="1" si="13"/>
        <v>-0.94177590213267803</v>
      </c>
      <c r="J191" s="2">
        <f t="shared" ca="1" si="14"/>
        <v>0.19013644477819247</v>
      </c>
      <c r="K191" s="2">
        <f t="shared" ca="1" si="15"/>
        <v>-2.9779202072888356</v>
      </c>
      <c r="L191" s="2">
        <f t="shared" ca="1" si="16"/>
        <v>-1.6600133341423726</v>
      </c>
    </row>
    <row r="192" spans="2:12" x14ac:dyDescent="0.2">
      <c r="B192" s="2">
        <v>0.38195322481643257</v>
      </c>
      <c r="C192" s="2">
        <v>-0.16179656233194972</v>
      </c>
      <c r="D192" s="2">
        <v>1.6997453169704433</v>
      </c>
      <c r="E192" s="2">
        <v>0.42550525353347785</v>
      </c>
      <c r="G192" s="2">
        <f t="shared" ca="1" si="17"/>
        <v>0.38195322481643257</v>
      </c>
      <c r="H192" s="2">
        <f t="shared" ca="1" si="12"/>
        <v>0.73203592814371254</v>
      </c>
      <c r="I192" s="2">
        <f t="shared" ca="1" si="13"/>
        <v>0.61898211112271218</v>
      </c>
      <c r="J192" s="2">
        <f t="shared" ca="1" si="14"/>
        <v>1.3169023676958906</v>
      </c>
      <c r="K192" s="2">
        <f t="shared" ca="1" si="15"/>
        <v>-0.96245712599746758</v>
      </c>
      <c r="L192" s="2">
        <f t="shared" ca="1" si="16"/>
        <v>0.27528228766384388</v>
      </c>
    </row>
    <row r="193" spans="2:12" x14ac:dyDescent="0.2">
      <c r="B193" s="2">
        <v>0.22848050793348629</v>
      </c>
      <c r="C193" s="2">
        <v>-1.2201683265281309</v>
      </c>
      <c r="D193" s="2">
        <v>4.2907262268675899</v>
      </c>
      <c r="E193" s="2">
        <v>0.14717834318338899</v>
      </c>
      <c r="G193" s="2">
        <f t="shared" ca="1" si="17"/>
        <v>0.22848050793348629</v>
      </c>
      <c r="H193" s="2">
        <f t="shared" ca="1" si="12"/>
        <v>0.52744510978043913</v>
      </c>
      <c r="I193" s="2">
        <f t="shared" ca="1" si="13"/>
        <v>6.8849042454066312E-2</v>
      </c>
      <c r="J193" s="2">
        <f t="shared" ca="1" si="14"/>
        <v>0.74960136901867713</v>
      </c>
      <c r="K193" s="2">
        <f t="shared" ca="1" si="15"/>
        <v>-1.4763043767351467</v>
      </c>
      <c r="L193" s="2">
        <f t="shared" ca="1" si="16"/>
        <v>-0.2882137217273123</v>
      </c>
    </row>
    <row r="194" spans="2:12" x14ac:dyDescent="0.2">
      <c r="B194" s="2">
        <v>0.6364682264833933</v>
      </c>
      <c r="C194" s="2">
        <v>-8.0570624211519337E-2</v>
      </c>
      <c r="D194" s="2">
        <v>2.9008692057730889</v>
      </c>
      <c r="E194" s="2">
        <v>6.055677129758009</v>
      </c>
      <c r="G194" s="2">
        <f t="shared" ca="1" si="17"/>
        <v>0.6364682264833933</v>
      </c>
      <c r="H194" s="2">
        <f t="shared" ca="1" si="12"/>
        <v>0.86676646706586813</v>
      </c>
      <c r="I194" s="2">
        <f t="shared" ca="1" si="13"/>
        <v>1.1112353339257335</v>
      </c>
      <c r="J194" s="2">
        <f t="shared" ca="1" si="14"/>
        <v>2.0156518038045048</v>
      </c>
      <c r="K194" s="2">
        <f t="shared" ca="1" si="15"/>
        <v>-0.45182078134553366</v>
      </c>
      <c r="L194" s="2">
        <f t="shared" ca="1" si="16"/>
        <v>0.70094261892511978</v>
      </c>
    </row>
    <row r="195" spans="2:12" x14ac:dyDescent="0.2">
      <c r="B195" s="2">
        <v>0.15070937554235175</v>
      </c>
      <c r="C195" s="2">
        <v>-0.32829258935653405</v>
      </c>
      <c r="D195" s="2">
        <v>2.7785918431669856</v>
      </c>
      <c r="E195" s="2">
        <v>0.15674757545246168</v>
      </c>
      <c r="G195" s="2">
        <f t="shared" ca="1" si="17"/>
        <v>0.15070937554235175</v>
      </c>
      <c r="H195" s="2">
        <f t="shared" ca="1" si="12"/>
        <v>0.4026946107784431</v>
      </c>
      <c r="I195" s="2">
        <f t="shared" ca="1" si="13"/>
        <v>-0.24637853400043941</v>
      </c>
      <c r="J195" s="2">
        <f t="shared" ca="1" si="14"/>
        <v>0.51532675664678218</v>
      </c>
      <c r="K195" s="2">
        <f t="shared" ca="1" si="15"/>
        <v>-1.8924019619978478</v>
      </c>
      <c r="L195" s="2">
        <f t="shared" ca="1" si="16"/>
        <v>-0.66295410058926507</v>
      </c>
    </row>
    <row r="196" spans="2:12" x14ac:dyDescent="0.2">
      <c r="B196" s="2">
        <v>0.36579670440800288</v>
      </c>
      <c r="C196" s="2">
        <v>-0.34052087171439382</v>
      </c>
      <c r="D196" s="2">
        <v>0.96737345519703932</v>
      </c>
      <c r="E196" s="2">
        <v>1.7914662011697038</v>
      </c>
      <c r="G196" s="2">
        <f t="shared" ca="1" si="17"/>
        <v>0.36579670440800288</v>
      </c>
      <c r="H196" s="2">
        <f t="shared" ca="1" si="12"/>
        <v>0.72205588822355282</v>
      </c>
      <c r="I196" s="2">
        <f t="shared" ca="1" si="13"/>
        <v>0.58895982595082219</v>
      </c>
      <c r="J196" s="2">
        <f t="shared" ca="1" si="14"/>
        <v>1.2803352222774711</v>
      </c>
      <c r="K196" s="2">
        <f t="shared" ca="1" si="15"/>
        <v>-1.0056775523387742</v>
      </c>
      <c r="L196" s="2">
        <f t="shared" ca="1" si="16"/>
        <v>0.24712193604797072</v>
      </c>
    </row>
    <row r="197" spans="2:12" x14ac:dyDescent="0.2">
      <c r="B197" s="2">
        <v>0.25546990185572765</v>
      </c>
      <c r="C197" s="2">
        <v>1.0647014422260148</v>
      </c>
      <c r="D197" s="2">
        <v>3.5002205739246683</v>
      </c>
      <c r="E197" s="2">
        <v>0.68258579000538955</v>
      </c>
      <c r="G197" s="2">
        <f t="shared" ca="1" si="17"/>
        <v>0.25546990185572765</v>
      </c>
      <c r="H197" s="2">
        <f t="shared" ca="1" si="12"/>
        <v>0.5424151696606786</v>
      </c>
      <c r="I197" s="2">
        <f t="shared" ca="1" si="13"/>
        <v>0.10652016045293451</v>
      </c>
      <c r="J197" s="2">
        <f t="shared" ca="1" si="14"/>
        <v>0.7817929899482905</v>
      </c>
      <c r="K197" s="2">
        <f t="shared" ca="1" si="15"/>
        <v>-1.3646506772335116</v>
      </c>
      <c r="L197" s="2">
        <f t="shared" ca="1" si="16"/>
        <v>-0.24616529221721672</v>
      </c>
    </row>
    <row r="198" spans="2:12" x14ac:dyDescent="0.2">
      <c r="B198" s="2">
        <v>0.78519569271983025</v>
      </c>
      <c r="C198" s="2">
        <v>0.88611812477036134</v>
      </c>
      <c r="D198" s="2">
        <v>3.2436587379536301</v>
      </c>
      <c r="E198" s="2">
        <v>2.0012790439351154</v>
      </c>
      <c r="G198" s="2">
        <f t="shared" ca="1" si="17"/>
        <v>0.78519569271983025</v>
      </c>
      <c r="H198" s="2">
        <f t="shared" ca="1" si="12"/>
        <v>0.92664670658682624</v>
      </c>
      <c r="I198" s="2">
        <f t="shared" ca="1" si="13"/>
        <v>1.4512631910577387</v>
      </c>
      <c r="J198" s="2">
        <f t="shared" ca="1" si="14"/>
        <v>2.6124678754260175</v>
      </c>
      <c r="K198" s="2">
        <f t="shared" ca="1" si="15"/>
        <v>-0.24182230217838399</v>
      </c>
      <c r="L198" s="2">
        <f t="shared" ca="1" si="16"/>
        <v>0.9602953207276782</v>
      </c>
    </row>
    <row r="199" spans="2:12" x14ac:dyDescent="0.2">
      <c r="B199" s="2">
        <v>6.4908100590382239E-2</v>
      </c>
      <c r="C199" s="2">
        <v>1.184367689490696</v>
      </c>
      <c r="D199" s="2">
        <v>4.3730288804731465</v>
      </c>
      <c r="E199" s="2">
        <v>0.10311891764246121</v>
      </c>
      <c r="G199" s="2">
        <f t="shared" ca="1" si="17"/>
        <v>6.4908100590382239E-2</v>
      </c>
      <c r="H199" s="2">
        <f t="shared" ref="H199:H206" ca="1" si="18">(RANK(G199,$G$7:$G$206,1)-0.3)/((COUNT($G$7:$G$206)+0.4))</f>
        <v>0.21806387225548904</v>
      </c>
      <c r="I199" s="2">
        <f t="shared" ref="I199:I206" ca="1" si="19">NORMSINV(H199)</f>
        <v>-0.77874873018302038</v>
      </c>
      <c r="J199" s="2">
        <f t="shared" ref="J199:J206" ca="1" si="20" xml:space="preserve"> -LN(1-H199)</f>
        <v>0.24598221984873464</v>
      </c>
      <c r="K199" s="2">
        <f t="shared" ref="K199:K206" ca="1" si="21">LN(G199)</f>
        <v>-2.7347828465682307</v>
      </c>
      <c r="L199" s="2">
        <f t="shared" ref="L199:L206" ca="1" si="22">LN( -LN(1-H199))</f>
        <v>-1.4024960226995493</v>
      </c>
    </row>
    <row r="200" spans="2:12" x14ac:dyDescent="0.2">
      <c r="B200" s="2">
        <v>0.47436918947042533</v>
      </c>
      <c r="C200" s="2">
        <v>-0.88306045721656634</v>
      </c>
      <c r="D200" s="2">
        <v>3.8573132277872375</v>
      </c>
      <c r="E200" s="2">
        <v>4.1665882856482339</v>
      </c>
      <c r="G200" s="2">
        <f t="shared" ref="G200:G206" ca="1" si="23">OFFSET(B200:D200,0,$G$5,1,1)</f>
        <v>0.47436918947042533</v>
      </c>
      <c r="H200" s="2">
        <f t="shared" ca="1" si="18"/>
        <v>0.78692614770459068</v>
      </c>
      <c r="I200" s="2">
        <f t="shared" ca="1" si="19"/>
        <v>0.79580101002689552</v>
      </c>
      <c r="J200" s="2">
        <f t="shared" ca="1" si="20"/>
        <v>1.5461164489761303</v>
      </c>
      <c r="K200" s="2">
        <f t="shared" ca="1" si="21"/>
        <v>-0.74576937971795754</v>
      </c>
      <c r="L200" s="2">
        <f t="shared" ca="1" si="22"/>
        <v>0.43574627008160915</v>
      </c>
    </row>
    <row r="201" spans="2:12" x14ac:dyDescent="0.2">
      <c r="B201" s="2">
        <v>0.12743471292142092</v>
      </c>
      <c r="C201" s="2">
        <v>-1.5147276238906282</v>
      </c>
      <c r="D201" s="2">
        <v>4.0383708760707577</v>
      </c>
      <c r="E201" s="2">
        <v>1.1474449794024764</v>
      </c>
      <c r="G201" s="2">
        <f t="shared" ca="1" si="23"/>
        <v>0.12743471292142092</v>
      </c>
      <c r="H201" s="2">
        <f t="shared" ca="1" si="18"/>
        <v>0.34281437125748504</v>
      </c>
      <c r="I201" s="2">
        <f t="shared" ca="1" si="19"/>
        <v>-0.40479426798281953</v>
      </c>
      <c r="J201" s="2">
        <f t="shared" ca="1" si="20"/>
        <v>0.4197887604614744</v>
      </c>
      <c r="K201" s="2">
        <f t="shared" ca="1" si="21"/>
        <v>-2.0601511010471216</v>
      </c>
      <c r="L201" s="2">
        <f t="shared" ca="1" si="22"/>
        <v>-0.86800364550934783</v>
      </c>
    </row>
    <row r="202" spans="2:12" x14ac:dyDescent="0.2">
      <c r="B202" s="2">
        <v>0.10064600731895096</v>
      </c>
      <c r="C202" s="2">
        <v>-0.61906861678253011</v>
      </c>
      <c r="D202" s="2">
        <v>1.1922272027299248</v>
      </c>
      <c r="E202" s="2">
        <v>0.53123931662508506</v>
      </c>
      <c r="G202" s="2">
        <f t="shared" ca="1" si="23"/>
        <v>0.10064600731895096</v>
      </c>
      <c r="H202" s="2">
        <f t="shared" ca="1" si="18"/>
        <v>0.30289421157684632</v>
      </c>
      <c r="I202" s="2">
        <f t="shared" ca="1" si="19"/>
        <v>-0.51609447991924218</v>
      </c>
      <c r="J202" s="2">
        <f t="shared" ca="1" si="20"/>
        <v>0.36081810294779354</v>
      </c>
      <c r="K202" s="2">
        <f t="shared" ca="1" si="21"/>
        <v>-2.2961457966454066</v>
      </c>
      <c r="L202" s="2">
        <f t="shared" ca="1" si="22"/>
        <v>-1.0193813175850879</v>
      </c>
    </row>
    <row r="203" spans="2:12" x14ac:dyDescent="0.2">
      <c r="B203" s="2">
        <v>0.18185326686217088</v>
      </c>
      <c r="C203" s="2">
        <v>-0.27207012146606391</v>
      </c>
      <c r="D203" s="2">
        <v>5.2224360734177564</v>
      </c>
      <c r="E203" s="2">
        <v>5.2998656906231334</v>
      </c>
      <c r="G203" s="2">
        <f t="shared" ca="1" si="23"/>
        <v>0.18185326686217088</v>
      </c>
      <c r="H203" s="2">
        <f t="shared" ca="1" si="18"/>
        <v>0.45758483033932135</v>
      </c>
      <c r="I203" s="2">
        <f t="shared" ca="1" si="19"/>
        <v>-0.10652016045293462</v>
      </c>
      <c r="J203" s="2">
        <f t="shared" ca="1" si="20"/>
        <v>0.6117235750835458</v>
      </c>
      <c r="K203" s="2">
        <f t="shared" ca="1" si="21"/>
        <v>-1.7045551431123653</v>
      </c>
      <c r="L203" s="2">
        <f t="shared" ca="1" si="22"/>
        <v>-0.4914747732056427</v>
      </c>
    </row>
    <row r="204" spans="2:12" x14ac:dyDescent="0.2">
      <c r="B204" s="2">
        <v>0.88392124431840402</v>
      </c>
      <c r="C204" s="2">
        <v>2.1498609728162164</v>
      </c>
      <c r="D204" s="2">
        <v>2.4505169443732</v>
      </c>
      <c r="E204" s="2">
        <v>0.1556892018825016</v>
      </c>
      <c r="G204" s="2">
        <f t="shared" ca="1" si="23"/>
        <v>0.88392124431840402</v>
      </c>
      <c r="H204" s="2">
        <f t="shared" ca="1" si="18"/>
        <v>0.94660678642714557</v>
      </c>
      <c r="I204" s="2">
        <f t="shared" ca="1" si="19"/>
        <v>1.6128070814723268</v>
      </c>
      <c r="J204" s="2">
        <f t="shared" ca="1" si="20"/>
        <v>2.9300716277428469</v>
      </c>
      <c r="K204" s="2">
        <f t="shared" ca="1" si="21"/>
        <v>-0.12338731045080766</v>
      </c>
      <c r="L204" s="2">
        <f t="shared" ca="1" si="22"/>
        <v>1.0750268690587861</v>
      </c>
    </row>
    <row r="205" spans="2:12" x14ac:dyDescent="0.2">
      <c r="B205" s="2">
        <v>0.14733203609612552</v>
      </c>
      <c r="C205" s="2">
        <v>0.52320966518632184</v>
      </c>
      <c r="D205" s="2">
        <v>3.1653307510485953</v>
      </c>
      <c r="E205" s="2">
        <v>0.65558370722471759</v>
      </c>
      <c r="G205" s="2">
        <f t="shared" ca="1" si="23"/>
        <v>0.14733203609612552</v>
      </c>
      <c r="H205" s="2">
        <f t="shared" ca="1" si="18"/>
        <v>0.38772455089820362</v>
      </c>
      <c r="I205" s="2">
        <f t="shared" ca="1" si="19"/>
        <v>-0.28525458772371731</v>
      </c>
      <c r="J205" s="2">
        <f t="shared" ca="1" si="20"/>
        <v>0.49057301749384413</v>
      </c>
      <c r="K205" s="2">
        <f t="shared" ca="1" si="21"/>
        <v>-1.9150664903887396</v>
      </c>
      <c r="L205" s="2">
        <f t="shared" ca="1" si="22"/>
        <v>-0.71218114766363561</v>
      </c>
    </row>
    <row r="206" spans="2:12" x14ac:dyDescent="0.2">
      <c r="B206" s="2">
        <v>4.2553347399126328E-2</v>
      </c>
      <c r="C206" s="2">
        <v>-0.17523938719717774</v>
      </c>
      <c r="D206" s="2">
        <v>2.6172178313932477</v>
      </c>
      <c r="E206" s="2">
        <v>0.59504834176572596</v>
      </c>
      <c r="G206" s="2">
        <f t="shared" ca="1" si="23"/>
        <v>4.2553347399126328E-2</v>
      </c>
      <c r="H206" s="2">
        <f t="shared" ca="1" si="18"/>
        <v>0.14820359281437126</v>
      </c>
      <c r="I206" s="2">
        <f t="shared" ca="1" si="19"/>
        <v>-1.0441690455889392</v>
      </c>
      <c r="J206" s="2">
        <f t="shared" ca="1" si="20"/>
        <v>0.16040773941031478</v>
      </c>
      <c r="K206" s="2">
        <f t="shared" ca="1" si="21"/>
        <v>-3.1569967572773567</v>
      </c>
      <c r="L206" s="2">
        <f t="shared" ca="1" si="22"/>
        <v>-1.830036334026002</v>
      </c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7"/>
  <sheetViews>
    <sheetView workbookViewId="0">
      <selection activeCell="Q25" sqref="Q25"/>
    </sheetView>
  </sheetViews>
  <sheetFormatPr defaultRowHeight="12.75" x14ac:dyDescent="0.2"/>
  <cols>
    <col min="1" max="1" width="2.85546875" style="2" customWidth="1"/>
    <col min="2" max="16384" width="9.140625" style="2"/>
  </cols>
  <sheetData>
    <row r="1" spans="2:14" s="1" customFormat="1" ht="15.75" x14ac:dyDescent="0.25">
      <c r="B1" s="1" t="s">
        <v>58</v>
      </c>
    </row>
    <row r="2" spans="2:14" x14ac:dyDescent="0.2">
      <c r="B2" s="3" t="s">
        <v>51</v>
      </c>
    </row>
    <row r="3" spans="2:14" x14ac:dyDescent="0.2">
      <c r="B3" s="3"/>
    </row>
    <row r="4" spans="2:14" x14ac:dyDescent="0.2">
      <c r="B4" s="31" t="s">
        <v>52</v>
      </c>
      <c r="C4" s="29">
        <v>50</v>
      </c>
    </row>
    <row r="5" spans="2:14" x14ac:dyDescent="0.2">
      <c r="B5" s="31" t="s">
        <v>53</v>
      </c>
      <c r="C5" s="29">
        <f>COUNT(B8:B10002)</f>
        <v>150</v>
      </c>
    </row>
    <row r="7" spans="2:14" x14ac:dyDescent="0.2">
      <c r="B7" s="28" t="s">
        <v>37</v>
      </c>
      <c r="C7" s="28" t="s">
        <v>38</v>
      </c>
      <c r="D7" s="28" t="s">
        <v>39</v>
      </c>
      <c r="E7" s="28" t="s">
        <v>54</v>
      </c>
      <c r="F7" s="28" t="s">
        <v>55</v>
      </c>
    </row>
    <row r="8" spans="2:14" x14ac:dyDescent="0.2">
      <c r="B8" s="2">
        <v>4.5105816937097236</v>
      </c>
      <c r="C8" s="2">
        <f t="shared" ref="C8:C71" si="0">(RANK(B8, $B$8:$B$10002, 1) - 0.3) / ($C$5 + 0.4)</f>
        <v>0.99534574468085091</v>
      </c>
      <c r="D8" s="2">
        <f t="shared" ref="D8:D71" si="1">NORMSINV(C8)</f>
        <v>2.6005107358181592</v>
      </c>
      <c r="E8" s="2">
        <f>(RANK(B8, $B$8:$B$10002, 1) - 0.3) / ($C$5 + $C$4 + 0.4)</f>
        <v>0.74700598802395202</v>
      </c>
      <c r="F8" s="2">
        <f>NORMSINV(E8)</f>
        <v>0.66509767139499953</v>
      </c>
    </row>
    <row r="9" spans="2:14" x14ac:dyDescent="0.2">
      <c r="B9" s="2">
        <v>4.4733017415917944</v>
      </c>
      <c r="C9" s="2">
        <f t="shared" si="0"/>
        <v>0.98869680851063824</v>
      </c>
      <c r="D9" s="2">
        <f t="shared" si="1"/>
        <v>2.2800220122984238</v>
      </c>
      <c r="E9" s="2">
        <f t="shared" ref="E9:E72" si="2">(RANK(B9, $B$8:$B$10002, 1) - 0.3) / ($C$5 + $C$4 + 0.4)</f>
        <v>0.74201596806387216</v>
      </c>
      <c r="F9" s="2">
        <f t="shared" ref="F9:F72" si="3">NORMSINV(E9)</f>
        <v>0.64957302229678349</v>
      </c>
      <c r="M9" s="30" t="s">
        <v>43</v>
      </c>
      <c r="N9" s="32">
        <f xml:space="preserve"> -INTERCEPT(D8:D157,B8:B157) / SLOPE(D8:D157,B8:B157)</f>
        <v>2.1775926336754408</v>
      </c>
    </row>
    <row r="10" spans="2:14" x14ac:dyDescent="0.2">
      <c r="B10" s="2">
        <v>4.4693887548417575</v>
      </c>
      <c r="C10" s="2">
        <f t="shared" si="0"/>
        <v>0.98204787234042545</v>
      </c>
      <c r="D10" s="2">
        <f t="shared" si="1"/>
        <v>2.098010075728026</v>
      </c>
      <c r="E10" s="2">
        <f t="shared" si="2"/>
        <v>0.73702594810379229</v>
      </c>
      <c r="F10" s="2">
        <f t="shared" si="3"/>
        <v>0.63420337728935972</v>
      </c>
      <c r="M10" s="30" t="s">
        <v>44</v>
      </c>
      <c r="N10" s="32">
        <f>1/SLOPE(D8:D157,B8:B157)</f>
        <v>1.6301639668049825</v>
      </c>
    </row>
    <row r="11" spans="2:14" x14ac:dyDescent="0.2">
      <c r="B11" s="2">
        <v>4.4380339288398254</v>
      </c>
      <c r="C11" s="2">
        <f t="shared" si="0"/>
        <v>0.97539893617021267</v>
      </c>
      <c r="D11" s="2">
        <f t="shared" si="1"/>
        <v>1.9668359404776035</v>
      </c>
      <c r="E11" s="2">
        <f t="shared" si="2"/>
        <v>0.73203592814371254</v>
      </c>
      <c r="F11" s="2">
        <f t="shared" si="3"/>
        <v>0.61898211112271218</v>
      </c>
    </row>
    <row r="12" spans="2:14" x14ac:dyDescent="0.2">
      <c r="B12" s="2">
        <v>4.4298399889947966</v>
      </c>
      <c r="C12" s="2">
        <f t="shared" si="0"/>
        <v>0.96874999999999989</v>
      </c>
      <c r="D12" s="2">
        <f t="shared" si="1"/>
        <v>1.86273186742165</v>
      </c>
      <c r="E12" s="2">
        <f t="shared" si="2"/>
        <v>0.72704590818363268</v>
      </c>
      <c r="F12" s="2">
        <f t="shared" si="3"/>
        <v>0.60390292558359793</v>
      </c>
    </row>
    <row r="13" spans="2:14" x14ac:dyDescent="0.2">
      <c r="B13" s="2">
        <v>4.4157009456958658</v>
      </c>
      <c r="C13" s="2">
        <f t="shared" si="0"/>
        <v>0.96210106382978711</v>
      </c>
      <c r="D13" s="2">
        <f t="shared" si="1"/>
        <v>1.7756060487196852</v>
      </c>
      <c r="E13" s="2">
        <f t="shared" si="2"/>
        <v>0.72205588822355282</v>
      </c>
      <c r="F13" s="2">
        <f t="shared" si="3"/>
        <v>0.58895982595082219</v>
      </c>
    </row>
    <row r="14" spans="2:14" x14ac:dyDescent="0.2">
      <c r="B14" s="2">
        <v>4.4051552077126592</v>
      </c>
      <c r="C14" s="2">
        <f t="shared" si="0"/>
        <v>0.95545212765957432</v>
      </c>
      <c r="D14" s="2">
        <f t="shared" si="1"/>
        <v>1.7001870641989876</v>
      </c>
      <c r="E14" s="2">
        <f t="shared" si="2"/>
        <v>0.71706586826347296</v>
      </c>
      <c r="F14" s="2">
        <f t="shared" si="3"/>
        <v>0.57414709947414444</v>
      </c>
    </row>
    <row r="15" spans="2:14" x14ac:dyDescent="0.2">
      <c r="B15" s="2">
        <v>4.3927835470018177</v>
      </c>
      <c r="C15" s="2">
        <f t="shared" si="0"/>
        <v>0.94880319148936154</v>
      </c>
      <c r="D15" s="2">
        <f t="shared" si="1"/>
        <v>1.6333585133491366</v>
      </c>
      <c r="E15" s="2">
        <f t="shared" si="2"/>
        <v>0.7120758483033931</v>
      </c>
      <c r="F15" s="2">
        <f t="shared" si="3"/>
        <v>0.55945929566790242</v>
      </c>
    </row>
    <row r="16" spans="2:14" x14ac:dyDescent="0.2">
      <c r="B16" s="2">
        <v>4.389760286091116</v>
      </c>
      <c r="C16" s="2">
        <f t="shared" si="0"/>
        <v>0.94215425531914887</v>
      </c>
      <c r="D16" s="2">
        <f t="shared" si="1"/>
        <v>1.5731180362345845</v>
      </c>
      <c r="E16" s="2">
        <f t="shared" si="2"/>
        <v>0.70708582834331335</v>
      </c>
      <c r="F16" s="2">
        <f t="shared" si="3"/>
        <v>0.54489120823511805</v>
      </c>
    </row>
    <row r="17" spans="2:17" ht="15" x14ac:dyDescent="0.25">
      <c r="B17" s="2">
        <v>4.3520615659608817</v>
      </c>
      <c r="C17" s="2">
        <f t="shared" si="0"/>
        <v>0.93550531914893609</v>
      </c>
      <c r="D17" s="2">
        <f t="shared" si="1"/>
        <v>1.518099323478814</v>
      </c>
      <c r="E17" s="2">
        <f t="shared" si="2"/>
        <v>0.70209580838323349</v>
      </c>
      <c r="F17" s="2">
        <f t="shared" si="3"/>
        <v>0.5304378584592353</v>
      </c>
      <c r="P17" t="s">
        <v>56</v>
      </c>
    </row>
    <row r="18" spans="2:17" ht="15" x14ac:dyDescent="0.25">
      <c r="B18" s="2">
        <v>4.3302621450913588</v>
      </c>
      <c r="C18" s="2">
        <f t="shared" si="0"/>
        <v>0.92885638297872331</v>
      </c>
      <c r="D18" s="2">
        <f t="shared" si="1"/>
        <v>1.4673265888223146</v>
      </c>
      <c r="E18" s="2">
        <f t="shared" si="2"/>
        <v>0.69710578842315363</v>
      </c>
      <c r="F18" s="2">
        <f t="shared" si="3"/>
        <v>0.51609447991924207</v>
      </c>
      <c r="P18" t="s">
        <v>43</v>
      </c>
      <c r="Q18" s="22">
        <v>3</v>
      </c>
    </row>
    <row r="19" spans="2:17" ht="15" x14ac:dyDescent="0.25">
      <c r="B19" s="2">
        <v>4.3103047849274745</v>
      </c>
      <c r="C19" s="2">
        <f t="shared" si="0"/>
        <v>0.92220744680851052</v>
      </c>
      <c r="D19" s="2">
        <f t="shared" si="1"/>
        <v>1.4200775462782838</v>
      </c>
      <c r="E19" s="2">
        <f t="shared" si="2"/>
        <v>0.69211576846307377</v>
      </c>
      <c r="F19" s="2">
        <f t="shared" si="3"/>
        <v>0.50185650440009322</v>
      </c>
      <c r="P19" t="s">
        <v>44</v>
      </c>
      <c r="Q19" s="2">
        <v>2.0299999999999998</v>
      </c>
    </row>
    <row r="20" spans="2:17" x14ac:dyDescent="0.2">
      <c r="B20" s="2">
        <v>4.2985446863899357</v>
      </c>
      <c r="C20" s="2">
        <f t="shared" si="0"/>
        <v>0.91555851063829774</v>
      </c>
      <c r="D20" s="2">
        <f t="shared" si="1"/>
        <v>1.375801881735184</v>
      </c>
      <c r="E20" s="2">
        <f t="shared" si="2"/>
        <v>0.6871257485029939</v>
      </c>
      <c r="F20" s="2">
        <f t="shared" si="3"/>
        <v>0.48771954888450414</v>
      </c>
    </row>
    <row r="21" spans="2:17" x14ac:dyDescent="0.2">
      <c r="B21" s="2">
        <v>4.2738714671337092</v>
      </c>
      <c r="C21" s="2">
        <f t="shared" si="0"/>
        <v>0.90890957446808496</v>
      </c>
      <c r="D21" s="2">
        <f t="shared" si="1"/>
        <v>1.3340701999820297</v>
      </c>
      <c r="E21" s="2">
        <f t="shared" si="2"/>
        <v>0.68213572854291404</v>
      </c>
      <c r="F21" s="2">
        <f t="shared" si="3"/>
        <v>0.47367940352453713</v>
      </c>
    </row>
    <row r="22" spans="2:17" x14ac:dyDescent="0.2">
      <c r="B22" s="2">
        <v>4.2360110594757696</v>
      </c>
      <c r="C22" s="2">
        <f t="shared" si="0"/>
        <v>0.90226063829787229</v>
      </c>
      <c r="D22" s="2">
        <f t="shared" si="1"/>
        <v>1.2945406912167101</v>
      </c>
      <c r="E22" s="2">
        <f t="shared" si="2"/>
        <v>0.67714570858283429</v>
      </c>
      <c r="F22" s="2">
        <f t="shared" si="3"/>
        <v>0.45973202050225337</v>
      </c>
    </row>
    <row r="23" spans="2:17" x14ac:dyDescent="0.2">
      <c r="B23" s="2">
        <v>4.2199886468724745</v>
      </c>
      <c r="C23" s="2">
        <f t="shared" si="0"/>
        <v>0.8956117021276595</v>
      </c>
      <c r="D23" s="2">
        <f t="shared" si="1"/>
        <v>1.2569365953862195</v>
      </c>
      <c r="E23" s="2">
        <f t="shared" si="2"/>
        <v>0.67215568862275443</v>
      </c>
      <c r="F23" s="2">
        <f t="shared" si="3"/>
        <v>0.44587350369822742</v>
      </c>
    </row>
    <row r="24" spans="2:17" x14ac:dyDescent="0.2">
      <c r="B24" s="2">
        <v>4.169917540383496</v>
      </c>
      <c r="C24" s="2">
        <f t="shared" si="0"/>
        <v>0.88896276595744672</v>
      </c>
      <c r="D24" s="2">
        <f t="shared" si="1"/>
        <v>1.2210305102784003</v>
      </c>
      <c r="E24" s="2">
        <f t="shared" si="2"/>
        <v>0.66716566866267457</v>
      </c>
      <c r="F24" s="2">
        <f t="shared" si="3"/>
        <v>0.43210009909511987</v>
      </c>
    </row>
    <row r="25" spans="2:17" x14ac:dyDescent="0.2">
      <c r="B25" s="2">
        <v>4.165580808899719</v>
      </c>
      <c r="C25" s="2">
        <f t="shared" si="0"/>
        <v>0.88231382978723394</v>
      </c>
      <c r="D25" s="2">
        <f t="shared" si="1"/>
        <v>1.1866331847050593</v>
      </c>
      <c r="E25" s="2">
        <f t="shared" si="2"/>
        <v>0.66217564870259471</v>
      </c>
      <c r="F25" s="2">
        <f t="shared" si="3"/>
        <v>0.41840818585089401</v>
      </c>
      <c r="M25" s="30" t="s">
        <v>43</v>
      </c>
      <c r="N25" s="32">
        <f xml:space="preserve"> -INTERCEPT(F8:F157,B8:B157) / SLOPE(F8:F157,B8:B157)</f>
        <v>3.0974124206611511</v>
      </c>
    </row>
    <row r="26" spans="2:17" x14ac:dyDescent="0.2">
      <c r="B26" s="2">
        <v>4.1451306216101269</v>
      </c>
      <c r="C26" s="2">
        <f t="shared" si="0"/>
        <v>0.87566489361702116</v>
      </c>
      <c r="D26" s="2">
        <f t="shared" si="1"/>
        <v>1.1535853368957101</v>
      </c>
      <c r="E26" s="2">
        <f t="shared" si="2"/>
        <v>0.65718562874251485</v>
      </c>
      <c r="F26" s="2">
        <f t="shared" si="3"/>
        <v>0.40479426798281942</v>
      </c>
      <c r="M26" s="30" t="s">
        <v>44</v>
      </c>
      <c r="N26" s="32">
        <f>1/SLOPE(F8:F157,B8:B157)</f>
        <v>2.1888407457102801</v>
      </c>
    </row>
    <row r="27" spans="2:17" x14ac:dyDescent="0.2">
      <c r="B27" s="2">
        <v>4.1386546891698304</v>
      </c>
      <c r="C27" s="2">
        <f t="shared" si="0"/>
        <v>0.86901595744680837</v>
      </c>
      <c r="D27" s="2">
        <f t="shared" si="1"/>
        <v>1.1217515652266787</v>
      </c>
      <c r="E27" s="2">
        <f t="shared" si="2"/>
        <v>0.6521956087824351</v>
      </c>
      <c r="F27" s="2">
        <f t="shared" si="3"/>
        <v>0.39125496660919462</v>
      </c>
    </row>
    <row r="28" spans="2:17" x14ac:dyDescent="0.2">
      <c r="B28" s="2">
        <v>4.0181604331477976</v>
      </c>
      <c r="C28" s="2">
        <f t="shared" si="0"/>
        <v>0.86236702127659559</v>
      </c>
      <c r="D28" s="2">
        <f t="shared" si="1"/>
        <v>1.0910157383308985</v>
      </c>
      <c r="E28" s="2">
        <f t="shared" si="2"/>
        <v>0.64720558882235524</v>
      </c>
      <c r="F28" s="2">
        <f t="shared" si="3"/>
        <v>0.37778701270085813</v>
      </c>
    </row>
    <row r="29" spans="2:17" x14ac:dyDescent="0.2">
      <c r="B29" s="2">
        <v>3.9944401421038669</v>
      </c>
      <c r="C29" s="2">
        <f t="shared" si="0"/>
        <v>0.85571808510638292</v>
      </c>
      <c r="D29" s="2">
        <f t="shared" si="1"/>
        <v>1.0612774518311936</v>
      </c>
      <c r="E29" s="2">
        <f t="shared" si="2"/>
        <v>0.64221556886227538</v>
      </c>
      <c r="F29" s="2">
        <f t="shared" si="3"/>
        <v>0.36438724029913189</v>
      </c>
    </row>
    <row r="30" spans="2:17" x14ac:dyDescent="0.2">
      <c r="B30" s="2">
        <v>3.9441288293111194</v>
      </c>
      <c r="C30" s="2">
        <f t="shared" si="0"/>
        <v>0.84906914893617025</v>
      </c>
      <c r="D30" s="2">
        <f t="shared" si="1"/>
        <v>1.0324492676239538</v>
      </c>
      <c r="E30" s="2">
        <f t="shared" si="2"/>
        <v>0.63722554890219563</v>
      </c>
      <c r="F30" s="2">
        <f t="shared" si="3"/>
        <v>0.35105258016089946</v>
      </c>
    </row>
    <row r="31" spans="2:17" x14ac:dyDescent="0.2">
      <c r="B31" s="2">
        <v>3.9356716611333944</v>
      </c>
      <c r="C31" s="2">
        <f t="shared" si="0"/>
        <v>0.84242021276595747</v>
      </c>
      <c r="D31" s="2">
        <f t="shared" si="1"/>
        <v>1.0044545363550046</v>
      </c>
      <c r="E31" s="2">
        <f t="shared" si="2"/>
        <v>0.63223552894211577</v>
      </c>
      <c r="F31" s="2">
        <f t="shared" si="3"/>
        <v>0.33778005379514503</v>
      </c>
    </row>
    <row r="32" spans="2:17" x14ac:dyDescent="0.2">
      <c r="B32" s="2">
        <v>3.9333938132891459</v>
      </c>
      <c r="C32" s="2">
        <f t="shared" si="0"/>
        <v>0.83577127659574468</v>
      </c>
      <c r="D32" s="2">
        <f t="shared" si="1"/>
        <v>0.97722566070449535</v>
      </c>
      <c r="E32" s="2">
        <f t="shared" si="2"/>
        <v>0.6272455089820359</v>
      </c>
      <c r="F32" s="2">
        <f t="shared" si="3"/>
        <v>0.32456676785852062</v>
      </c>
    </row>
    <row r="33" spans="2:6" x14ac:dyDescent="0.2">
      <c r="B33" s="2">
        <v>3.863768191649954</v>
      </c>
      <c r="C33" s="2">
        <f t="shared" si="0"/>
        <v>0.8291223404255319</v>
      </c>
      <c r="D33" s="2">
        <f t="shared" si="1"/>
        <v>0.95070269616269287</v>
      </c>
      <c r="E33" s="2">
        <f t="shared" si="2"/>
        <v>0.62225548902195604</v>
      </c>
      <c r="F33" s="2">
        <f t="shared" si="3"/>
        <v>0.31140990888038406</v>
      </c>
    </row>
    <row r="34" spans="2:6" x14ac:dyDescent="0.2">
      <c r="B34" s="2">
        <v>3.7757341126813646</v>
      </c>
      <c r="C34" s="2">
        <f t="shared" si="0"/>
        <v>0.82247340425531912</v>
      </c>
      <c r="D34" s="2">
        <f t="shared" si="1"/>
        <v>0.92483221323514175</v>
      </c>
      <c r="E34" s="2">
        <f t="shared" si="2"/>
        <v>0.61726546906187629</v>
      </c>
      <c r="F34" s="2">
        <f t="shared" si="3"/>
        <v>0.29830673829035242</v>
      </c>
    </row>
    <row r="35" spans="2:6" x14ac:dyDescent="0.2">
      <c r="B35" s="2">
        <v>3.7580519943601751</v>
      </c>
      <c r="C35" s="2">
        <f t="shared" si="0"/>
        <v>0.81582446808510634</v>
      </c>
      <c r="D35" s="2">
        <f t="shared" si="1"/>
        <v>0.89956636433895598</v>
      </c>
      <c r="E35" s="2">
        <f t="shared" si="2"/>
        <v>0.61227544910179643</v>
      </c>
      <c r="F35" s="2">
        <f t="shared" si="3"/>
        <v>0.28525458772371748</v>
      </c>
    </row>
    <row r="36" spans="2:6" x14ac:dyDescent="0.2">
      <c r="B36" s="2">
        <v>3.7088794474267814</v>
      </c>
      <c r="C36" s="2">
        <f t="shared" si="0"/>
        <v>0.80917553191489355</v>
      </c>
      <c r="D36" s="2">
        <f t="shared" si="1"/>
        <v>0.87486211255132484</v>
      </c>
      <c r="E36" s="2">
        <f t="shared" si="2"/>
        <v>0.60728542914171657</v>
      </c>
      <c r="F36" s="2">
        <f t="shared" si="3"/>
        <v>0.27225085458216447</v>
      </c>
    </row>
    <row r="37" spans="2:6" x14ac:dyDescent="0.2">
      <c r="B37" s="2">
        <v>3.6911884291419499</v>
      </c>
      <c r="C37" s="2">
        <f t="shared" si="0"/>
        <v>0.80252659574468088</v>
      </c>
      <c r="D37" s="2">
        <f t="shared" si="1"/>
        <v>0.85068058950399972</v>
      </c>
      <c r="E37" s="2">
        <f t="shared" si="2"/>
        <v>0.60229540918163671</v>
      </c>
      <c r="F37" s="2">
        <f t="shared" si="3"/>
        <v>0.2592929978290815</v>
      </c>
    </row>
    <row r="38" spans="2:6" x14ac:dyDescent="0.2">
      <c r="B38" s="2">
        <v>3.6642037840312129</v>
      </c>
      <c r="C38" s="2">
        <f t="shared" si="0"/>
        <v>0.7958776595744681</v>
      </c>
      <c r="D38" s="2">
        <f t="shared" si="1"/>
        <v>0.82698655719548408</v>
      </c>
      <c r="E38" s="2">
        <f t="shared" si="2"/>
        <v>0.59730538922155685</v>
      </c>
      <c r="F38" s="2">
        <f t="shared" si="3"/>
        <v>0.24637853400043935</v>
      </c>
    </row>
    <row r="39" spans="2:6" x14ac:dyDescent="0.2">
      <c r="B39" s="2">
        <v>3.6546315023883951</v>
      </c>
      <c r="C39" s="2">
        <f t="shared" si="0"/>
        <v>0.78922872340425532</v>
      </c>
      <c r="D39" s="2">
        <f t="shared" si="1"/>
        <v>0.80374795407500377</v>
      </c>
      <c r="E39" s="2">
        <f t="shared" si="2"/>
        <v>0.5923153692614771</v>
      </c>
      <c r="F39" s="2">
        <f t="shared" si="3"/>
        <v>0.2335050334137195</v>
      </c>
    </row>
    <row r="40" spans="2:6" x14ac:dyDescent="0.2">
      <c r="B40" s="2">
        <v>3.5946452840347787</v>
      </c>
      <c r="C40" s="2">
        <f t="shared" si="0"/>
        <v>0.78257978723404253</v>
      </c>
      <c r="D40" s="2">
        <f t="shared" si="1"/>
        <v>0.78093550996327554</v>
      </c>
      <c r="E40" s="2">
        <f t="shared" si="2"/>
        <v>0.58732534930139724</v>
      </c>
      <c r="F40" s="2">
        <f t="shared" si="3"/>
        <v>0.22067011655872479</v>
      </c>
    </row>
    <row r="41" spans="2:6" x14ac:dyDescent="0.2">
      <c r="B41" s="2">
        <v>3.5935086859452317</v>
      </c>
      <c r="C41" s="2">
        <f t="shared" si="0"/>
        <v>0.77593085106382975</v>
      </c>
      <c r="D41" s="2">
        <f t="shared" si="1"/>
        <v>0.75852241758343752</v>
      </c>
      <c r="E41" s="2">
        <f t="shared" si="2"/>
        <v>0.58233532934131738</v>
      </c>
      <c r="F41" s="2">
        <f t="shared" si="3"/>
        <v>0.20787145065533047</v>
      </c>
    </row>
    <row r="42" spans="2:6" x14ac:dyDescent="0.2">
      <c r="B42" s="2">
        <v>3.5913252318110622</v>
      </c>
      <c r="C42" s="2">
        <f t="shared" si="0"/>
        <v>0.76928191489361697</v>
      </c>
      <c r="D42" s="2">
        <f t="shared" si="1"/>
        <v>0.73648405094193237</v>
      </c>
      <c r="E42" s="2">
        <f t="shared" si="2"/>
        <v>0.57734530938123751</v>
      </c>
      <c r="F42" s="2">
        <f t="shared" si="3"/>
        <v>0.19510674636432496</v>
      </c>
    </row>
    <row r="43" spans="2:6" x14ac:dyDescent="0.2">
      <c r="B43" s="2">
        <v>3.5807862912704405</v>
      </c>
      <c r="C43" s="2">
        <f t="shared" si="0"/>
        <v>0.7626329787234043</v>
      </c>
      <c r="D43" s="2">
        <f t="shared" si="1"/>
        <v>0.71479772271184716</v>
      </c>
      <c r="E43" s="2">
        <f t="shared" si="2"/>
        <v>0.57235528942115765</v>
      </c>
      <c r="F43" s="2">
        <f t="shared" si="3"/>
        <v>0.18237375463848352</v>
      </c>
    </row>
    <row r="44" spans="2:6" x14ac:dyDescent="0.2">
      <c r="B44" s="2">
        <v>3.553620951846626</v>
      </c>
      <c r="C44" s="2">
        <f t="shared" si="0"/>
        <v>0.75598404255319152</v>
      </c>
      <c r="D44" s="2">
        <f t="shared" si="1"/>
        <v>0.69344247426622707</v>
      </c>
      <c r="E44" s="2">
        <f t="shared" si="2"/>
        <v>0.56736526946107779</v>
      </c>
      <c r="F44" s="2">
        <f t="shared" si="3"/>
        <v>0.16967026370190358</v>
      </c>
    </row>
    <row r="45" spans="2:6" x14ac:dyDescent="0.2">
      <c r="B45" s="2">
        <v>3.5460721031495419</v>
      </c>
      <c r="C45" s="2">
        <f t="shared" si="0"/>
        <v>0.74933510638297873</v>
      </c>
      <c r="D45" s="2">
        <f t="shared" si="1"/>
        <v>0.67239889318635737</v>
      </c>
      <c r="E45" s="2">
        <f t="shared" si="2"/>
        <v>0.56237524950099804</v>
      </c>
      <c r="F45" s="2">
        <f t="shared" si="3"/>
        <v>0.15699409614643048</v>
      </c>
    </row>
    <row r="46" spans="2:6" x14ac:dyDescent="0.2">
      <c r="B46" s="2">
        <v>3.5395570305947888</v>
      </c>
      <c r="C46" s="2">
        <f t="shared" si="0"/>
        <v>0.74268617021276595</v>
      </c>
      <c r="D46" s="2">
        <f t="shared" si="1"/>
        <v>0.65164895400387912</v>
      </c>
      <c r="E46" s="2">
        <f t="shared" si="2"/>
        <v>0.55738522954091818</v>
      </c>
      <c r="F46" s="2">
        <f t="shared" si="3"/>
        <v>0.14434310613471857</v>
      </c>
    </row>
    <row r="47" spans="2:6" x14ac:dyDescent="0.2">
      <c r="B47" s="2">
        <v>3.462321238767192</v>
      </c>
      <c r="C47" s="2">
        <f t="shared" si="0"/>
        <v>0.73603723404255317</v>
      </c>
      <c r="D47" s="2">
        <f t="shared" si="1"/>
        <v>0.63117587868129144</v>
      </c>
      <c r="E47" s="2">
        <f t="shared" si="2"/>
        <v>0.55239520958083832</v>
      </c>
      <c r="F47" s="2">
        <f t="shared" si="3"/>
        <v>0.13171517670012142</v>
      </c>
    </row>
    <row r="48" spans="2:6" x14ac:dyDescent="0.2">
      <c r="B48" s="2">
        <v>3.3596295826415723</v>
      </c>
      <c r="C48" s="2">
        <f t="shared" si="0"/>
        <v>0.72938829787234039</v>
      </c>
      <c r="D48" s="2">
        <f t="shared" si="1"/>
        <v>0.61096401393451216</v>
      </c>
      <c r="E48" s="2">
        <f t="shared" si="2"/>
        <v>0.54740518962075846</v>
      </c>
      <c r="F48" s="2">
        <f t="shared" si="3"/>
        <v>0.11910821713417175</v>
      </c>
    </row>
    <row r="49" spans="2:6" x14ac:dyDescent="0.2">
      <c r="B49" s="2">
        <v>3.341649275063137</v>
      </c>
      <c r="C49" s="2">
        <f t="shared" si="0"/>
        <v>0.7227393617021276</v>
      </c>
      <c r="D49" s="2">
        <f t="shared" si="1"/>
        <v>0.59099872298542266</v>
      </c>
      <c r="E49" s="2">
        <f t="shared" si="2"/>
        <v>0.5424151696606786</v>
      </c>
      <c r="F49" s="2">
        <f t="shared" si="3"/>
        <v>0.10652016045293451</v>
      </c>
    </row>
    <row r="50" spans="2:6" x14ac:dyDescent="0.2">
      <c r="B50" s="2">
        <v>3.3160073949156876</v>
      </c>
      <c r="C50" s="2">
        <f t="shared" si="0"/>
        <v>0.71609042553191493</v>
      </c>
      <c r="D50" s="2">
        <f t="shared" si="1"/>
        <v>0.57126628972593729</v>
      </c>
      <c r="E50" s="2">
        <f t="shared" si="2"/>
        <v>0.53742514970059885</v>
      </c>
      <c r="F50" s="2">
        <f t="shared" si="3"/>
        <v>9.3948960933968692E-2</v>
      </c>
    </row>
    <row r="51" spans="2:6" x14ac:dyDescent="0.2">
      <c r="B51" s="2">
        <v>3.2790005170098002</v>
      </c>
      <c r="C51" s="2">
        <f t="shared" si="0"/>
        <v>0.70944148936170215</v>
      </c>
      <c r="D51" s="2">
        <f t="shared" si="1"/>
        <v>0.55175383359677166</v>
      </c>
      <c r="E51" s="2">
        <f t="shared" si="2"/>
        <v>0.53243512974051899</v>
      </c>
      <c r="F51" s="2">
        <f t="shared" si="3"/>
        <v>8.1392591716037396E-2</v>
      </c>
    </row>
    <row r="52" spans="2:6" x14ac:dyDescent="0.2">
      <c r="B52" s="2">
        <v>3.2785880231490458</v>
      </c>
      <c r="C52" s="2">
        <f t="shared" si="0"/>
        <v>0.70279255319148937</v>
      </c>
      <c r="D52" s="2">
        <f t="shared" si="1"/>
        <v>0.53244923374825626</v>
      </c>
      <c r="E52" s="2">
        <f t="shared" si="2"/>
        <v>0.52744510978043913</v>
      </c>
      <c r="F52" s="2">
        <f t="shared" si="3"/>
        <v>6.8849042454066312E-2</v>
      </c>
    </row>
    <row r="53" spans="2:6" x14ac:dyDescent="0.2">
      <c r="B53" s="2">
        <v>3.2441254621836255</v>
      </c>
      <c r="C53" s="2">
        <f t="shared" si="0"/>
        <v>0.69614361702127658</v>
      </c>
      <c r="D53" s="2">
        <f t="shared" si="1"/>
        <v>0.5133410612685253</v>
      </c>
      <c r="E53" s="2">
        <f t="shared" si="2"/>
        <v>0.52245508982035926</v>
      </c>
      <c r="F53" s="2">
        <f t="shared" si="3"/>
        <v>5.6316317022151882E-2</v>
      </c>
    </row>
    <row r="54" spans="2:6" x14ac:dyDescent="0.2">
      <c r="B54" s="2">
        <v>3.2404971861486711</v>
      </c>
      <c r="C54" s="2">
        <f t="shared" si="0"/>
        <v>0.6894946808510638</v>
      </c>
      <c r="D54" s="2">
        <f t="shared" si="1"/>
        <v>0.49441851844513979</v>
      </c>
      <c r="E54" s="2">
        <f t="shared" si="2"/>
        <v>0.5174650698602794</v>
      </c>
      <c r="F54" s="2">
        <f t="shared" si="3"/>
        <v>4.3792431257696302E-2</v>
      </c>
    </row>
    <row r="55" spans="2:6" x14ac:dyDescent="0.2">
      <c r="B55" s="2">
        <v>3.1630642202273465</v>
      </c>
      <c r="C55" s="2">
        <f t="shared" si="0"/>
        <v>0.68284574468085102</v>
      </c>
      <c r="D55" s="2">
        <f t="shared" si="1"/>
        <v>0.47567138417667387</v>
      </c>
      <c r="E55" s="2">
        <f t="shared" si="2"/>
        <v>0.51247504990019965</v>
      </c>
      <c r="F55" s="2">
        <f t="shared" si="3"/>
        <v>3.1275410739968611E-2</v>
      </c>
    </row>
    <row r="56" spans="2:6" x14ac:dyDescent="0.2">
      <c r="B56" s="2">
        <v>3.1391007797458181</v>
      </c>
      <c r="C56" s="2">
        <f t="shared" si="0"/>
        <v>0.67619680851063824</v>
      </c>
      <c r="D56" s="2">
        <f t="shared" si="1"/>
        <v>0.4570899647765887</v>
      </c>
      <c r="E56" s="2">
        <f t="shared" si="2"/>
        <v>0.50748502994011979</v>
      </c>
      <c r="F56" s="2">
        <f t="shared" si="3"/>
        <v>1.8763288596579494E-2</v>
      </c>
    </row>
    <row r="57" spans="2:6" x14ac:dyDescent="0.2">
      <c r="B57" s="2">
        <v>3.0332328260049053</v>
      </c>
      <c r="C57" s="2">
        <f t="shared" si="0"/>
        <v>0.66954787234042556</v>
      </c>
      <c r="D57" s="2">
        <f t="shared" si="1"/>
        <v>0.43866504951730972</v>
      </c>
      <c r="E57" s="2">
        <f t="shared" si="2"/>
        <v>0.50249500998003993</v>
      </c>
      <c r="F57" s="2">
        <f t="shared" si="3"/>
        <v>6.2541033315154067E-3</v>
      </c>
    </row>
    <row r="58" spans="2:6" x14ac:dyDescent="0.2">
      <c r="B58" s="2">
        <v>3.0160798922812293</v>
      </c>
      <c r="C58" s="2">
        <f t="shared" si="0"/>
        <v>0.66289893617021278</v>
      </c>
      <c r="D58" s="2">
        <f t="shared" si="1"/>
        <v>0.42038787035137337</v>
      </c>
      <c r="E58" s="2">
        <f t="shared" si="2"/>
        <v>0.49750499001996007</v>
      </c>
      <c r="F58" s="2">
        <f t="shared" si="3"/>
        <v>-6.2541033315154067E-3</v>
      </c>
    </row>
    <row r="59" spans="2:6" x14ac:dyDescent="0.2">
      <c r="B59" s="2">
        <v>2.9798841299689562</v>
      </c>
      <c r="C59" s="2">
        <f t="shared" si="0"/>
        <v>0.65625</v>
      </c>
      <c r="D59" s="2">
        <f t="shared" si="1"/>
        <v>0.40225006532172536</v>
      </c>
      <c r="E59" s="2">
        <f t="shared" si="2"/>
        <v>0.49251497005988026</v>
      </c>
      <c r="F59" s="2">
        <f t="shared" si="3"/>
        <v>-1.8763288596579355E-2</v>
      </c>
    </row>
    <row r="60" spans="2:6" x14ac:dyDescent="0.2">
      <c r="B60" s="2">
        <v>2.9700756848112451</v>
      </c>
      <c r="C60" s="2">
        <f t="shared" si="0"/>
        <v>0.64960106382978722</v>
      </c>
      <c r="D60" s="2">
        <f t="shared" si="1"/>
        <v>0.38424364523703519</v>
      </c>
      <c r="E60" s="2">
        <f t="shared" si="2"/>
        <v>0.4875249500998004</v>
      </c>
      <c r="F60" s="2">
        <f t="shared" si="3"/>
        <v>-3.1275410739968465E-2</v>
      </c>
    </row>
    <row r="61" spans="2:6" x14ac:dyDescent="0.2">
      <c r="B61" s="2">
        <v>2.92116049671744</v>
      </c>
      <c r="C61" s="2">
        <f t="shared" si="0"/>
        <v>0.64295212765957444</v>
      </c>
      <c r="D61" s="2">
        <f t="shared" si="1"/>
        <v>0.36636096324220568</v>
      </c>
      <c r="E61" s="2">
        <f t="shared" si="2"/>
        <v>0.48253493013972054</v>
      </c>
      <c r="F61" s="2">
        <f t="shared" si="3"/>
        <v>-4.379243125769644E-2</v>
      </c>
    </row>
    <row r="62" spans="2:6" x14ac:dyDescent="0.2">
      <c r="B62" s="2">
        <v>2.9004865230453065</v>
      </c>
      <c r="C62" s="2">
        <f t="shared" si="0"/>
        <v>0.63630319148936165</v>
      </c>
      <c r="D62" s="2">
        <f t="shared" si="1"/>
        <v>0.3485946869605821</v>
      </c>
      <c r="E62" s="2">
        <f t="shared" si="2"/>
        <v>0.47754491017964074</v>
      </c>
      <c r="F62" s="2">
        <f t="shared" si="3"/>
        <v>-5.6316317022151882E-2</v>
      </c>
    </row>
    <row r="63" spans="2:6" x14ac:dyDescent="0.2">
      <c r="B63" s="2">
        <v>2.8518280306145543</v>
      </c>
      <c r="C63" s="2">
        <f t="shared" si="0"/>
        <v>0.62965425531914898</v>
      </c>
      <c r="D63" s="2">
        <f t="shared" si="1"/>
        <v>0.33093777292405102</v>
      </c>
      <c r="E63" s="2">
        <f t="shared" si="2"/>
        <v>0.47255489021956087</v>
      </c>
      <c r="F63" s="2">
        <f t="shared" si="3"/>
        <v>-6.8849042454066312E-2</v>
      </c>
    </row>
    <row r="64" spans="2:6" x14ac:dyDescent="0.2">
      <c r="B64" s="2">
        <v>2.6951878754889393</v>
      </c>
      <c r="C64" s="2">
        <f t="shared" si="0"/>
        <v>0.6230053191489362</v>
      </c>
      <c r="D64" s="2">
        <f t="shared" si="1"/>
        <v>0.31338344304125598</v>
      </c>
      <c r="E64" s="2">
        <f t="shared" si="2"/>
        <v>0.46756487025948101</v>
      </c>
      <c r="F64" s="2">
        <f t="shared" si="3"/>
        <v>-8.1392591716037396E-2</v>
      </c>
    </row>
    <row r="65" spans="2:6" x14ac:dyDescent="0.2">
      <c r="B65" s="2">
        <v>2.6571600057443785</v>
      </c>
      <c r="C65" s="2">
        <f t="shared" si="0"/>
        <v>0.61635638297872342</v>
      </c>
      <c r="D65" s="2">
        <f t="shared" si="1"/>
        <v>0.29592516288346499</v>
      </c>
      <c r="E65" s="2">
        <f t="shared" si="2"/>
        <v>0.46257485029940121</v>
      </c>
      <c r="F65" s="2">
        <f t="shared" si="3"/>
        <v>-9.3948960933968581E-2</v>
      </c>
    </row>
    <row r="66" spans="2:6" x14ac:dyDescent="0.2">
      <c r="B66" s="2">
        <v>2.5822915065637781</v>
      </c>
      <c r="C66" s="2">
        <f t="shared" si="0"/>
        <v>0.60970744680851063</v>
      </c>
      <c r="D66" s="2">
        <f t="shared" si="1"/>
        <v>0.27855662159287398</v>
      </c>
      <c r="E66" s="2">
        <f t="shared" si="2"/>
        <v>0.45758483033932135</v>
      </c>
      <c r="F66" s="2">
        <f t="shared" si="3"/>
        <v>-0.10652016045293462</v>
      </c>
    </row>
    <row r="67" spans="2:6" x14ac:dyDescent="0.2">
      <c r="B67" s="2">
        <v>2.5813292907676786</v>
      </c>
      <c r="C67" s="2">
        <f t="shared" si="0"/>
        <v>0.60305851063829785</v>
      </c>
      <c r="D67" s="2">
        <f t="shared" si="1"/>
        <v>0.26127171323997056</v>
      </c>
      <c r="E67" s="2">
        <f t="shared" si="2"/>
        <v>0.45259481037924154</v>
      </c>
      <c r="F67" s="2">
        <f t="shared" si="3"/>
        <v>-0.11910821713417175</v>
      </c>
    </row>
    <row r="68" spans="2:6" x14ac:dyDescent="0.2">
      <c r="B68" s="2">
        <v>2.5556584388476051</v>
      </c>
      <c r="C68" s="2">
        <f t="shared" si="0"/>
        <v>0.59640957446808507</v>
      </c>
      <c r="D68" s="2">
        <f t="shared" si="1"/>
        <v>0.24406451947547231</v>
      </c>
      <c r="E68" s="2">
        <f t="shared" si="2"/>
        <v>0.44760479041916168</v>
      </c>
      <c r="F68" s="2">
        <f t="shared" si="3"/>
        <v>-0.13171517670012142</v>
      </c>
    </row>
    <row r="69" spans="2:6" x14ac:dyDescent="0.2">
      <c r="B69" s="2">
        <v>2.5532214281305472</v>
      </c>
      <c r="C69" s="2">
        <f t="shared" si="0"/>
        <v>0.58976063829787229</v>
      </c>
      <c r="D69" s="2">
        <f t="shared" si="1"/>
        <v>0.22692929333873882</v>
      </c>
      <c r="E69" s="2">
        <f t="shared" si="2"/>
        <v>0.44261477045908182</v>
      </c>
      <c r="F69" s="2">
        <f t="shared" si="3"/>
        <v>-0.14434310613471857</v>
      </c>
    </row>
    <row r="70" spans="2:6" x14ac:dyDescent="0.2">
      <c r="B70" s="2">
        <v>2.541315794524186</v>
      </c>
      <c r="C70" s="2">
        <f t="shared" si="0"/>
        <v>0.58311170212765961</v>
      </c>
      <c r="D70" s="2">
        <f t="shared" si="1"/>
        <v>0.2098604440987725</v>
      </c>
      <c r="E70" s="2">
        <f t="shared" si="2"/>
        <v>0.43762475049900201</v>
      </c>
      <c r="F70" s="2">
        <f t="shared" si="3"/>
        <v>-0.15699409614643037</v>
      </c>
    </row>
    <row r="71" spans="2:6" x14ac:dyDescent="0.2">
      <c r="B71" s="2">
        <v>2.5272684063221651</v>
      </c>
      <c r="C71" s="2">
        <f t="shared" si="0"/>
        <v>0.57646276595744683</v>
      </c>
      <c r="D71" s="2">
        <f t="shared" si="1"/>
        <v>0.19285252301627676</v>
      </c>
      <c r="E71" s="2">
        <f t="shared" si="2"/>
        <v>0.43263473053892215</v>
      </c>
      <c r="F71" s="2">
        <f t="shared" si="3"/>
        <v>-0.16967026370190372</v>
      </c>
    </row>
    <row r="72" spans="2:6" x14ac:dyDescent="0.2">
      <c r="B72" s="2">
        <v>2.5070611897885073</v>
      </c>
      <c r="C72" s="2">
        <f t="shared" ref="C72:C135" si="4">(RANK(B72, $B$8:$B$10002, 1) - 0.3) / ($C$5 + 0.4)</f>
        <v>0.56981382978723405</v>
      </c>
      <c r="D72" s="2">
        <f t="shared" ref="D72:D135" si="5">NORMSINV(C72)</f>
        <v>0.1759002099259766</v>
      </c>
      <c r="E72" s="2">
        <f t="shared" si="2"/>
        <v>0.42764471057884229</v>
      </c>
      <c r="F72" s="2">
        <f t="shared" si="3"/>
        <v>-0.18237375463848368</v>
      </c>
    </row>
    <row r="73" spans="2:6" x14ac:dyDescent="0.2">
      <c r="B73" s="2">
        <v>2.5016749251269967</v>
      </c>
      <c r="C73" s="2">
        <f t="shared" si="4"/>
        <v>0.56316489361702127</v>
      </c>
      <c r="D73" s="2">
        <f t="shared" si="5"/>
        <v>0.15899830054772235</v>
      </c>
      <c r="E73" s="2">
        <f t="shared" ref="E73:E136" si="6">(RANK(B73, $B$8:$B$10002, 1) - 0.3) / ($C$5 + $C$4 + 0.4)</f>
        <v>0.42265469061876249</v>
      </c>
      <c r="F73" s="2">
        <f t="shared" ref="F73:F136" si="7">NORMSINV(E73)</f>
        <v>-0.19510674636432496</v>
      </c>
    </row>
    <row r="74" spans="2:6" x14ac:dyDescent="0.2">
      <c r="B74" s="2">
        <v>2.4922237811954147</v>
      </c>
      <c r="C74" s="2">
        <f t="shared" si="4"/>
        <v>0.55651595744680848</v>
      </c>
      <c r="D74" s="2">
        <f t="shared" si="5"/>
        <v>0.14214169444300165</v>
      </c>
      <c r="E74" s="2">
        <f t="shared" si="6"/>
        <v>0.41766467065868262</v>
      </c>
      <c r="F74" s="2">
        <f t="shared" si="7"/>
        <v>-0.20787145065533047</v>
      </c>
    </row>
    <row r="75" spans="2:6" x14ac:dyDescent="0.2">
      <c r="B75" s="2">
        <v>2.4638014835520821</v>
      </c>
      <c r="C75" s="2">
        <f t="shared" si="4"/>
        <v>0.5498670212765957</v>
      </c>
      <c r="D75" s="2">
        <f t="shared" si="5"/>
        <v>0.12532538354049272</v>
      </c>
      <c r="E75" s="2">
        <f t="shared" si="6"/>
        <v>0.41267465069860282</v>
      </c>
      <c r="F75" s="2">
        <f t="shared" si="7"/>
        <v>-0.22067011655872468</v>
      </c>
    </row>
    <row r="76" spans="2:6" x14ac:dyDescent="0.2">
      <c r="B76" s="2">
        <v>2.4406996006957238</v>
      </c>
      <c r="C76" s="2">
        <f t="shared" si="4"/>
        <v>0.54321808510638303</v>
      </c>
      <c r="D76" s="2">
        <f t="shared" si="5"/>
        <v>0.10854444116035397</v>
      </c>
      <c r="E76" s="2">
        <f t="shared" si="6"/>
        <v>0.40768463073852296</v>
      </c>
      <c r="F76" s="2">
        <f t="shared" si="7"/>
        <v>-0.23350503341371939</v>
      </c>
    </row>
    <row r="77" spans="2:6" x14ac:dyDescent="0.2">
      <c r="B77" s="2">
        <v>2.4331689576477542</v>
      </c>
      <c r="C77" s="2">
        <f t="shared" si="4"/>
        <v>0.53656914893617025</v>
      </c>
      <c r="D77" s="2">
        <f t="shared" si="5"/>
        <v>9.1794011472155768E-2</v>
      </c>
      <c r="E77" s="2">
        <f t="shared" si="6"/>
        <v>0.4026946107784431</v>
      </c>
      <c r="F77" s="2">
        <f t="shared" si="7"/>
        <v>-0.24637853400043941</v>
      </c>
    </row>
    <row r="78" spans="2:6" x14ac:dyDescent="0.2">
      <c r="B78" s="2">
        <v>2.3949178850467585</v>
      </c>
      <c r="C78" s="2">
        <f t="shared" si="4"/>
        <v>0.52992021276595747</v>
      </c>
      <c r="D78" s="2">
        <f t="shared" si="5"/>
        <v>7.5069299325823652E-2</v>
      </c>
      <c r="E78" s="2">
        <f t="shared" si="6"/>
        <v>0.39770459081836329</v>
      </c>
      <c r="F78" s="2">
        <f t="shared" si="7"/>
        <v>-0.2592929978290815</v>
      </c>
    </row>
    <row r="79" spans="2:6" x14ac:dyDescent="0.2">
      <c r="B79" s="2">
        <v>2.3607669433444585</v>
      </c>
      <c r="C79" s="2">
        <f t="shared" si="4"/>
        <v>0.52327127659574468</v>
      </c>
      <c r="D79" s="2">
        <f t="shared" si="5"/>
        <v>5.8365560398727159E-2</v>
      </c>
      <c r="E79" s="2">
        <f t="shared" si="6"/>
        <v>0.39271457085828343</v>
      </c>
      <c r="F79" s="2">
        <f t="shared" si="7"/>
        <v>-0.27225085458216447</v>
      </c>
    </row>
    <row r="80" spans="2:6" x14ac:dyDescent="0.2">
      <c r="B80" s="2">
        <v>2.3592059792757158</v>
      </c>
      <c r="C80" s="2">
        <f t="shared" si="4"/>
        <v>0.5166223404255319</v>
      </c>
      <c r="D80" s="2">
        <f t="shared" si="5"/>
        <v>4.1678091605216329E-2</v>
      </c>
      <c r="E80" s="2">
        <f t="shared" si="6"/>
        <v>0.38772455089820362</v>
      </c>
      <c r="F80" s="2">
        <f t="shared" si="7"/>
        <v>-0.28525458772371731</v>
      </c>
    </row>
    <row r="81" spans="2:6" x14ac:dyDescent="0.2">
      <c r="B81" s="2">
        <v>2.35646011178296</v>
      </c>
      <c r="C81" s="2">
        <f t="shared" si="4"/>
        <v>0.50997340425531912</v>
      </c>
      <c r="D81" s="2">
        <f t="shared" si="5"/>
        <v>2.5002221717492175E-2</v>
      </c>
      <c r="E81" s="2">
        <f t="shared" si="6"/>
        <v>0.38273453093812376</v>
      </c>
      <c r="F81" s="2">
        <f t="shared" si="7"/>
        <v>-0.29830673829035226</v>
      </c>
    </row>
    <row r="82" spans="2:6" x14ac:dyDescent="0.2">
      <c r="B82" s="2">
        <v>2.3252579080932003</v>
      </c>
      <c r="C82" s="2">
        <f t="shared" si="4"/>
        <v>0.50332446808510634</v>
      </c>
      <c r="D82" s="2">
        <f t="shared" si="5"/>
        <v>8.3333021487657453E-3</v>
      </c>
      <c r="E82" s="2">
        <f t="shared" si="6"/>
        <v>0.3777445109780439</v>
      </c>
      <c r="F82" s="2">
        <f t="shared" si="7"/>
        <v>-0.31140990888038428</v>
      </c>
    </row>
    <row r="83" spans="2:6" x14ac:dyDescent="0.2">
      <c r="B83" s="2">
        <v>2.3123086392213326</v>
      </c>
      <c r="C83" s="2">
        <f t="shared" si="4"/>
        <v>0.49667553191489361</v>
      </c>
      <c r="D83" s="2">
        <f t="shared" si="5"/>
        <v>-8.3333021487658841E-3</v>
      </c>
      <c r="E83" s="2">
        <f t="shared" si="6"/>
        <v>0.3727544910179641</v>
      </c>
      <c r="F83" s="2">
        <f t="shared" si="7"/>
        <v>-0.32456676785852062</v>
      </c>
    </row>
    <row r="84" spans="2:6" x14ac:dyDescent="0.2">
      <c r="B84" s="2">
        <v>2.2926198299336806</v>
      </c>
      <c r="C84" s="2">
        <f t="shared" si="4"/>
        <v>0.49002659574468083</v>
      </c>
      <c r="D84" s="2">
        <f t="shared" si="5"/>
        <v>-2.5002221717492314E-2</v>
      </c>
      <c r="E84" s="2">
        <f t="shared" si="6"/>
        <v>0.36776447105788423</v>
      </c>
      <c r="F84" s="2">
        <f t="shared" si="7"/>
        <v>-0.33778005379514503</v>
      </c>
    </row>
    <row r="85" spans="2:6" x14ac:dyDescent="0.2">
      <c r="B85" s="2">
        <v>2.2763366662911433</v>
      </c>
      <c r="C85" s="2">
        <f t="shared" si="4"/>
        <v>0.4833776595744681</v>
      </c>
      <c r="D85" s="2">
        <f t="shared" si="5"/>
        <v>-4.1678091605216329E-2</v>
      </c>
      <c r="E85" s="2">
        <f t="shared" si="6"/>
        <v>0.36277445109780437</v>
      </c>
      <c r="F85" s="2">
        <f t="shared" si="7"/>
        <v>-0.35105258016089946</v>
      </c>
    </row>
    <row r="86" spans="2:6" x14ac:dyDescent="0.2">
      <c r="B86" s="2">
        <v>2.2760202060403385</v>
      </c>
      <c r="C86" s="2">
        <f t="shared" si="4"/>
        <v>0.47672872340425532</v>
      </c>
      <c r="D86" s="2">
        <f t="shared" si="5"/>
        <v>-5.8365560398727159E-2</v>
      </c>
      <c r="E86" s="2">
        <f t="shared" si="6"/>
        <v>0.35778443113772457</v>
      </c>
      <c r="F86" s="2">
        <f t="shared" si="7"/>
        <v>-0.36438724029913205</v>
      </c>
    </row>
    <row r="87" spans="2:6" x14ac:dyDescent="0.2">
      <c r="B87" s="2">
        <v>2.2577553731043238</v>
      </c>
      <c r="C87" s="2">
        <f t="shared" si="4"/>
        <v>0.47007978723404253</v>
      </c>
      <c r="D87" s="2">
        <f t="shared" si="5"/>
        <v>-7.5069299325823652E-2</v>
      </c>
      <c r="E87" s="2">
        <f t="shared" si="6"/>
        <v>0.35279441117764471</v>
      </c>
      <c r="F87" s="2">
        <f t="shared" si="7"/>
        <v>-0.37778701270085818</v>
      </c>
    </row>
    <row r="88" spans="2:6" x14ac:dyDescent="0.2">
      <c r="B88" s="2">
        <v>2.2327280076308593</v>
      </c>
      <c r="C88" s="2">
        <f t="shared" si="4"/>
        <v>0.46343085106382981</v>
      </c>
      <c r="D88" s="2">
        <f t="shared" si="5"/>
        <v>-9.1794011472155629E-2</v>
      </c>
      <c r="E88" s="2">
        <f t="shared" si="6"/>
        <v>0.3478043912175649</v>
      </c>
      <c r="F88" s="2">
        <f t="shared" si="7"/>
        <v>-0.39125496660919462</v>
      </c>
    </row>
    <row r="89" spans="2:6" x14ac:dyDescent="0.2">
      <c r="B89" s="2">
        <v>2.2116057600804298</v>
      </c>
      <c r="C89" s="2">
        <f t="shared" si="4"/>
        <v>0.45678191489361702</v>
      </c>
      <c r="D89" s="2">
        <f t="shared" si="5"/>
        <v>-0.10854444116035383</v>
      </c>
      <c r="E89" s="2">
        <f t="shared" si="6"/>
        <v>0.34281437125748504</v>
      </c>
      <c r="F89" s="2">
        <f t="shared" si="7"/>
        <v>-0.40479426798281953</v>
      </c>
    </row>
    <row r="90" spans="2:6" x14ac:dyDescent="0.2">
      <c r="B90" s="2">
        <v>2.1956151930631931</v>
      </c>
      <c r="C90" s="2">
        <f t="shared" si="4"/>
        <v>0.45013297872340424</v>
      </c>
      <c r="D90" s="2">
        <f t="shared" si="5"/>
        <v>-0.12532538354049289</v>
      </c>
      <c r="E90" s="2">
        <f t="shared" si="6"/>
        <v>0.33782435129740518</v>
      </c>
      <c r="F90" s="2">
        <f t="shared" si="7"/>
        <v>-0.41840818585089429</v>
      </c>
    </row>
    <row r="91" spans="2:6" x14ac:dyDescent="0.2">
      <c r="B91" s="2">
        <v>2.1759806109620103</v>
      </c>
      <c r="C91" s="2">
        <f t="shared" si="4"/>
        <v>0.44348404255319152</v>
      </c>
      <c r="D91" s="2">
        <f t="shared" si="5"/>
        <v>-0.14214169444300165</v>
      </c>
      <c r="E91" s="2">
        <f t="shared" si="6"/>
        <v>0.33283433133732537</v>
      </c>
      <c r="F91" s="2">
        <f t="shared" si="7"/>
        <v>-0.43210009909512009</v>
      </c>
    </row>
    <row r="92" spans="2:6" x14ac:dyDescent="0.2">
      <c r="B92" s="2">
        <v>2.1508908211732214</v>
      </c>
      <c r="C92" s="2">
        <f t="shared" si="4"/>
        <v>0.43683510638297873</v>
      </c>
      <c r="D92" s="2">
        <f t="shared" si="5"/>
        <v>-0.15899830054772235</v>
      </c>
      <c r="E92" s="2">
        <f t="shared" si="6"/>
        <v>0.32784431137724551</v>
      </c>
      <c r="F92" s="2">
        <f t="shared" si="7"/>
        <v>-0.44587350369822754</v>
      </c>
    </row>
    <row r="93" spans="2:6" x14ac:dyDescent="0.2">
      <c r="B93" s="2">
        <v>2.1508875017397662</v>
      </c>
      <c r="C93" s="2">
        <f t="shared" si="4"/>
        <v>0.43018617021276595</v>
      </c>
      <c r="D93" s="2">
        <f t="shared" si="5"/>
        <v>-0.1759002099259766</v>
      </c>
      <c r="E93" s="2">
        <f t="shared" si="6"/>
        <v>0.32285429141716565</v>
      </c>
      <c r="F93" s="2">
        <f t="shared" si="7"/>
        <v>-0.45973202050225354</v>
      </c>
    </row>
    <row r="94" spans="2:6" x14ac:dyDescent="0.2">
      <c r="B94" s="2">
        <v>2.1171324881772806</v>
      </c>
      <c r="C94" s="2">
        <f t="shared" si="4"/>
        <v>0.42353723404255317</v>
      </c>
      <c r="D94" s="2">
        <f t="shared" si="5"/>
        <v>-0.19285252301627676</v>
      </c>
      <c r="E94" s="2">
        <f t="shared" si="6"/>
        <v>0.31786427145708585</v>
      </c>
      <c r="F94" s="2">
        <f t="shared" si="7"/>
        <v>-0.47367940352453747</v>
      </c>
    </row>
    <row r="95" spans="2:6" x14ac:dyDescent="0.2">
      <c r="B95" s="2">
        <v>2.1132910182222107</v>
      </c>
      <c r="C95" s="2">
        <f t="shared" si="4"/>
        <v>0.41688829787234044</v>
      </c>
      <c r="D95" s="2">
        <f t="shared" si="5"/>
        <v>-0.20986044409877233</v>
      </c>
      <c r="E95" s="2">
        <f t="shared" si="6"/>
        <v>0.31287425149700598</v>
      </c>
      <c r="F95" s="2">
        <f t="shared" si="7"/>
        <v>-0.48771954888450458</v>
      </c>
    </row>
    <row r="96" spans="2:6" x14ac:dyDescent="0.2">
      <c r="B96" s="2">
        <v>2.087307044682789</v>
      </c>
      <c r="C96" s="2">
        <f t="shared" si="4"/>
        <v>0.41023936170212766</v>
      </c>
      <c r="D96" s="2">
        <f t="shared" si="5"/>
        <v>-0.22692929333873901</v>
      </c>
      <c r="E96" s="2">
        <f t="shared" si="6"/>
        <v>0.30788423153692618</v>
      </c>
      <c r="F96" s="2">
        <f t="shared" si="7"/>
        <v>-0.50185650440009355</v>
      </c>
    </row>
    <row r="97" spans="2:6" x14ac:dyDescent="0.2">
      <c r="B97" s="2">
        <v>2.0342997910967564</v>
      </c>
      <c r="C97" s="2">
        <f t="shared" si="4"/>
        <v>0.40359042553191488</v>
      </c>
      <c r="D97" s="2">
        <f t="shared" si="5"/>
        <v>-0.24406451947547245</v>
      </c>
      <c r="E97" s="2">
        <f t="shared" si="6"/>
        <v>0.30289421157684632</v>
      </c>
      <c r="F97" s="2">
        <f t="shared" si="7"/>
        <v>-0.51609447991924218</v>
      </c>
    </row>
    <row r="98" spans="2:6" x14ac:dyDescent="0.2">
      <c r="B98" s="2">
        <v>2.0241690184891881</v>
      </c>
      <c r="C98" s="2">
        <f t="shared" si="4"/>
        <v>0.39694148936170215</v>
      </c>
      <c r="D98" s="2">
        <f t="shared" si="5"/>
        <v>-0.26127171323997056</v>
      </c>
      <c r="E98" s="2">
        <f t="shared" si="6"/>
        <v>0.29790419161676646</v>
      </c>
      <c r="F98" s="2">
        <f t="shared" si="7"/>
        <v>-0.53043785845923541</v>
      </c>
    </row>
    <row r="99" spans="2:6" x14ac:dyDescent="0.2">
      <c r="B99" s="2">
        <v>2.0089187468558172</v>
      </c>
      <c r="C99" s="2">
        <f t="shared" si="4"/>
        <v>0.39029255319148937</v>
      </c>
      <c r="D99" s="2">
        <f t="shared" si="5"/>
        <v>-0.27855662159287398</v>
      </c>
      <c r="E99" s="2">
        <f t="shared" si="6"/>
        <v>0.29291417165668665</v>
      </c>
      <c r="F99" s="2">
        <f t="shared" si="7"/>
        <v>-0.54489120823511805</v>
      </c>
    </row>
    <row r="100" spans="2:6" x14ac:dyDescent="0.2">
      <c r="B100" s="2">
        <v>1.9151395531072914</v>
      </c>
      <c r="C100" s="2">
        <f t="shared" si="4"/>
        <v>0.38364361702127658</v>
      </c>
      <c r="D100" s="2">
        <f t="shared" si="5"/>
        <v>-0.29592516288346499</v>
      </c>
      <c r="E100" s="2">
        <f t="shared" si="6"/>
        <v>0.28792415169660679</v>
      </c>
      <c r="F100" s="2">
        <f t="shared" si="7"/>
        <v>-0.55945929566790298</v>
      </c>
    </row>
    <row r="101" spans="2:6" x14ac:dyDescent="0.2">
      <c r="B101" s="2">
        <v>1.8006738789987105</v>
      </c>
      <c r="C101" s="2">
        <f t="shared" si="4"/>
        <v>0.37699468085106386</v>
      </c>
      <c r="D101" s="2">
        <f t="shared" si="5"/>
        <v>-0.31338344304125587</v>
      </c>
      <c r="E101" s="2">
        <f t="shared" si="6"/>
        <v>0.28293413173652693</v>
      </c>
      <c r="F101" s="2">
        <f t="shared" si="7"/>
        <v>-0.57414709947414488</v>
      </c>
    </row>
    <row r="102" spans="2:6" x14ac:dyDescent="0.2">
      <c r="B102" s="2">
        <v>1.7796305957247052</v>
      </c>
      <c r="C102" s="2">
        <f t="shared" si="4"/>
        <v>0.37034574468085107</v>
      </c>
      <c r="D102" s="2">
        <f t="shared" si="5"/>
        <v>-0.33093777292405085</v>
      </c>
      <c r="E102" s="2">
        <f t="shared" si="6"/>
        <v>0.27794411177644712</v>
      </c>
      <c r="F102" s="2">
        <f t="shared" si="7"/>
        <v>-0.58895982595082241</v>
      </c>
    </row>
    <row r="103" spans="2:6" x14ac:dyDescent="0.2">
      <c r="B103" s="2">
        <v>1.6848537208054197</v>
      </c>
      <c r="C103" s="2">
        <f t="shared" si="4"/>
        <v>0.36369680851063829</v>
      </c>
      <c r="D103" s="2">
        <f t="shared" si="5"/>
        <v>-0.34859468696058221</v>
      </c>
      <c r="E103" s="2">
        <f t="shared" si="6"/>
        <v>0.27295409181636726</v>
      </c>
      <c r="F103" s="2">
        <f t="shared" si="7"/>
        <v>-0.60390292558359804</v>
      </c>
    </row>
    <row r="104" spans="2:6" x14ac:dyDescent="0.2">
      <c r="B104" s="2">
        <v>1.6712020949410458</v>
      </c>
      <c r="C104" s="2">
        <f t="shared" si="4"/>
        <v>0.35704787234042556</v>
      </c>
      <c r="D104" s="2">
        <f t="shared" si="5"/>
        <v>-0.36636096324220568</v>
      </c>
      <c r="E104" s="2">
        <f t="shared" si="6"/>
        <v>0.26796407185628746</v>
      </c>
      <c r="F104" s="2">
        <f t="shared" si="7"/>
        <v>-0.61898211112271218</v>
      </c>
    </row>
    <row r="105" spans="2:6" x14ac:dyDescent="0.2">
      <c r="B105" s="2">
        <v>1.6698212496759033</v>
      </c>
      <c r="C105" s="2">
        <f t="shared" si="4"/>
        <v>0.35039893617021278</v>
      </c>
      <c r="D105" s="2">
        <f t="shared" si="5"/>
        <v>-0.38424364523703519</v>
      </c>
      <c r="E105" s="2">
        <f t="shared" si="6"/>
        <v>0.26297405189620759</v>
      </c>
      <c r="F105" s="2">
        <f t="shared" si="7"/>
        <v>-0.63420337728936016</v>
      </c>
    </row>
    <row r="106" spans="2:6" x14ac:dyDescent="0.2">
      <c r="B106" s="2">
        <v>1.6306636417811862</v>
      </c>
      <c r="C106" s="2">
        <f t="shared" si="4"/>
        <v>0.34375</v>
      </c>
      <c r="D106" s="2">
        <f t="shared" si="5"/>
        <v>-0.40225006532172536</v>
      </c>
      <c r="E106" s="2">
        <f t="shared" si="6"/>
        <v>0.25798403193612773</v>
      </c>
      <c r="F106" s="2">
        <f t="shared" si="7"/>
        <v>-0.64957302229678393</v>
      </c>
    </row>
    <row r="107" spans="2:6" x14ac:dyDescent="0.2">
      <c r="B107" s="2">
        <v>1.5784021216466093</v>
      </c>
      <c r="C107" s="2">
        <f t="shared" si="4"/>
        <v>0.33710106382978722</v>
      </c>
      <c r="D107" s="2">
        <f t="shared" si="5"/>
        <v>-0.42038787035137337</v>
      </c>
      <c r="E107" s="2">
        <f t="shared" si="6"/>
        <v>0.25299401197604793</v>
      </c>
      <c r="F107" s="2">
        <f t="shared" si="7"/>
        <v>-0.66509767139499976</v>
      </c>
    </row>
    <row r="108" spans="2:6" x14ac:dyDescent="0.2">
      <c r="B108" s="2">
        <v>1.5742993073013909</v>
      </c>
      <c r="C108" s="2">
        <f t="shared" si="4"/>
        <v>0.33045212765957449</v>
      </c>
      <c r="D108" s="2">
        <f t="shared" si="5"/>
        <v>-0.43866504951730956</v>
      </c>
      <c r="E108" s="2">
        <f t="shared" si="6"/>
        <v>0.24800399201596807</v>
      </c>
      <c r="F108" s="2">
        <f t="shared" si="7"/>
        <v>-0.68078430267664325</v>
      </c>
    </row>
    <row r="109" spans="2:6" x14ac:dyDescent="0.2">
      <c r="B109" s="2">
        <v>1.5258669742967315</v>
      </c>
      <c r="C109" s="2">
        <f t="shared" si="4"/>
        <v>0.32380319148936171</v>
      </c>
      <c r="D109" s="2">
        <f t="shared" si="5"/>
        <v>-0.45708996477658875</v>
      </c>
      <c r="E109" s="2">
        <f t="shared" si="6"/>
        <v>0.24301397205588823</v>
      </c>
      <c r="F109" s="2">
        <f t="shared" si="7"/>
        <v>-0.69664027541452611</v>
      </c>
    </row>
    <row r="110" spans="2:6" x14ac:dyDescent="0.2">
      <c r="B110" s="2">
        <v>1.4877126364616697</v>
      </c>
      <c r="C110" s="2">
        <f t="shared" si="4"/>
        <v>0.31715425531914893</v>
      </c>
      <c r="D110" s="2">
        <f t="shared" si="5"/>
        <v>-0.47567138417667404</v>
      </c>
      <c r="E110" s="2">
        <f t="shared" si="6"/>
        <v>0.2380239520958084</v>
      </c>
      <c r="F110" s="2">
        <f t="shared" si="7"/>
        <v>-0.71267336124007763</v>
      </c>
    </row>
    <row r="111" spans="2:6" x14ac:dyDescent="0.2">
      <c r="B111" s="2">
        <v>1.4662808664144609</v>
      </c>
      <c r="C111" s="2">
        <f t="shared" si="4"/>
        <v>0.3105053191489362</v>
      </c>
      <c r="D111" s="2">
        <f t="shared" si="5"/>
        <v>-0.49441851844513979</v>
      </c>
      <c r="E111" s="2">
        <f t="shared" si="6"/>
        <v>0.23303393213572854</v>
      </c>
      <c r="F111" s="2">
        <f t="shared" si="7"/>
        <v>-0.72889177851677778</v>
      </c>
    </row>
    <row r="112" spans="2:6" x14ac:dyDescent="0.2">
      <c r="B112" s="2">
        <v>1.4455250602531127</v>
      </c>
      <c r="C112" s="2">
        <f t="shared" si="4"/>
        <v>0.30385638297872342</v>
      </c>
      <c r="D112" s="2">
        <f t="shared" si="5"/>
        <v>-0.5133410612685253</v>
      </c>
      <c r="E112" s="2">
        <f t="shared" si="6"/>
        <v>0.22804391217564871</v>
      </c>
      <c r="F112" s="2">
        <f t="shared" si="7"/>
        <v>-0.74530423031537774</v>
      </c>
    </row>
    <row r="113" spans="2:6" x14ac:dyDescent="0.2">
      <c r="B113" s="2">
        <v>1.409042570549885</v>
      </c>
      <c r="C113" s="2">
        <f t="shared" si="4"/>
        <v>0.29720744680851063</v>
      </c>
      <c r="D113" s="2">
        <f t="shared" si="5"/>
        <v>-0.53244923374825626</v>
      </c>
      <c r="E113" s="2">
        <f t="shared" si="6"/>
        <v>0.22305389221556887</v>
      </c>
      <c r="F113" s="2">
        <f t="shared" si="7"/>
        <v>-0.76191994645949512</v>
      </c>
    </row>
    <row r="114" spans="2:6" x14ac:dyDescent="0.2">
      <c r="B114" s="2">
        <v>1.3726368083877922</v>
      </c>
      <c r="C114" s="2">
        <f t="shared" si="4"/>
        <v>0.29055851063829791</v>
      </c>
      <c r="D114" s="2">
        <f t="shared" si="5"/>
        <v>-0.55175383359677133</v>
      </c>
      <c r="E114" s="2">
        <f t="shared" si="6"/>
        <v>0.21806387225548904</v>
      </c>
      <c r="F114" s="2">
        <f t="shared" si="7"/>
        <v>-0.77874873018302038</v>
      </c>
    </row>
    <row r="115" spans="2:6" x14ac:dyDescent="0.2">
      <c r="B115" s="2">
        <v>1.2930574234912262</v>
      </c>
      <c r="C115" s="2">
        <f t="shared" si="4"/>
        <v>0.28390957446808512</v>
      </c>
      <c r="D115" s="2">
        <f t="shared" si="5"/>
        <v>-0.57126628972593729</v>
      </c>
      <c r="E115" s="2">
        <f t="shared" si="6"/>
        <v>0.21307385229540918</v>
      </c>
      <c r="F115" s="2">
        <f t="shared" si="7"/>
        <v>-0.79580101002689541</v>
      </c>
    </row>
    <row r="116" spans="2:6" x14ac:dyDescent="0.2">
      <c r="B116" s="2">
        <v>1.2742537800050862</v>
      </c>
      <c r="C116" s="2">
        <f t="shared" si="4"/>
        <v>0.27726063829787234</v>
      </c>
      <c r="D116" s="2">
        <f t="shared" si="5"/>
        <v>-0.590998722985423</v>
      </c>
      <c r="E116" s="2">
        <f t="shared" si="6"/>
        <v>0.20808383233532934</v>
      </c>
      <c r="F116" s="2">
        <f t="shared" si="7"/>
        <v>-0.81308789770500423</v>
      </c>
    </row>
    <row r="117" spans="2:6" x14ac:dyDescent="0.2">
      <c r="B117" s="2">
        <v>1.2701922619285848</v>
      </c>
      <c r="C117" s="2">
        <f t="shared" si="4"/>
        <v>0.27061170212765956</v>
      </c>
      <c r="D117" s="2">
        <f t="shared" si="5"/>
        <v>-0.61096401393451238</v>
      </c>
      <c r="E117" s="2">
        <f t="shared" si="6"/>
        <v>0.20309381237524951</v>
      </c>
      <c r="F117" s="2">
        <f t="shared" si="7"/>
        <v>-0.83062125279067045</v>
      </c>
    </row>
    <row r="118" spans="2:6" x14ac:dyDescent="0.2">
      <c r="B118" s="2">
        <v>1.2567259820370267</v>
      </c>
      <c r="C118" s="2">
        <f t="shared" si="4"/>
        <v>0.26396276595744683</v>
      </c>
      <c r="D118" s="2">
        <f t="shared" si="5"/>
        <v>-0.63117587868129144</v>
      </c>
      <c r="E118" s="2">
        <f t="shared" si="6"/>
        <v>0.19810379241516968</v>
      </c>
      <c r="F118" s="2">
        <f t="shared" si="7"/>
        <v>-0.8484137552208213</v>
      </c>
    </row>
    <row r="119" spans="2:6" x14ac:dyDescent="0.2">
      <c r="B119" s="2">
        <v>1.2526921656023955</v>
      </c>
      <c r="C119" s="2">
        <f t="shared" si="4"/>
        <v>0.25731382978723405</v>
      </c>
      <c r="D119" s="2">
        <f t="shared" si="5"/>
        <v>-0.65164895400387912</v>
      </c>
      <c r="E119" s="2">
        <f t="shared" si="6"/>
        <v>0.19311377245508982</v>
      </c>
      <c r="F119" s="2">
        <f t="shared" si="7"/>
        <v>-0.86647898678975677</v>
      </c>
    </row>
    <row r="120" spans="2:6" x14ac:dyDescent="0.2">
      <c r="B120" s="2">
        <v>1.176229760470223</v>
      </c>
      <c r="C120" s="2">
        <f t="shared" si="4"/>
        <v>0.25066489361702127</v>
      </c>
      <c r="D120" s="2">
        <f t="shared" si="5"/>
        <v>-0.67239889318635737</v>
      </c>
      <c r="E120" s="2">
        <f t="shared" si="6"/>
        <v>0.18812375249500998</v>
      </c>
      <c r="F120" s="2">
        <f t="shared" si="7"/>
        <v>-0.88483152301530998</v>
      </c>
    </row>
    <row r="121" spans="2:6" x14ac:dyDescent="0.2">
      <c r="B121" s="2">
        <v>1.1393282384163199</v>
      </c>
      <c r="C121" s="2">
        <f t="shared" si="4"/>
        <v>0.24401595744680851</v>
      </c>
      <c r="D121" s="2">
        <f t="shared" si="5"/>
        <v>-0.69344247426622707</v>
      </c>
      <c r="E121" s="2">
        <f t="shared" si="6"/>
        <v>0.18313373253493015</v>
      </c>
      <c r="F121" s="2">
        <f t="shared" si="7"/>
        <v>-0.90348703701582589</v>
      </c>
    </row>
    <row r="122" spans="2:6" x14ac:dyDescent="0.2">
      <c r="B122" s="2">
        <v>1.0991559563106561</v>
      </c>
      <c r="C122" s="2">
        <f t="shared" si="4"/>
        <v>0.23736702127659576</v>
      </c>
      <c r="D122" s="2">
        <f t="shared" si="5"/>
        <v>-0.71479772271184616</v>
      </c>
      <c r="E122" s="2">
        <f t="shared" si="6"/>
        <v>0.17814371257485032</v>
      </c>
      <c r="F122" s="2">
        <f t="shared" si="7"/>
        <v>-0.92246241734752521</v>
      </c>
    </row>
    <row r="123" spans="2:6" x14ac:dyDescent="0.2">
      <c r="B123" s="2">
        <v>1.0830511653679809</v>
      </c>
      <c r="C123" s="2">
        <f t="shared" si="4"/>
        <v>0.23071808510638298</v>
      </c>
      <c r="D123" s="2">
        <f t="shared" si="5"/>
        <v>-0.73648405094193248</v>
      </c>
      <c r="E123" s="2">
        <f t="shared" si="6"/>
        <v>0.17315369261477045</v>
      </c>
      <c r="F123" s="2">
        <f t="shared" si="7"/>
        <v>-0.94177590213267803</v>
      </c>
    </row>
    <row r="124" spans="2:6" x14ac:dyDescent="0.2">
      <c r="B124" s="2">
        <v>1.0379192066807637</v>
      </c>
      <c r="C124" s="2">
        <f t="shared" si="4"/>
        <v>0.22406914893617022</v>
      </c>
      <c r="D124" s="2">
        <f t="shared" si="5"/>
        <v>-0.75852241758343752</v>
      </c>
      <c r="E124" s="2">
        <f t="shared" si="6"/>
        <v>0.16816367265469062</v>
      </c>
      <c r="F124" s="2">
        <f t="shared" si="7"/>
        <v>-0.96144723227760642</v>
      </c>
    </row>
    <row r="125" spans="2:6" x14ac:dyDescent="0.2">
      <c r="B125" s="2">
        <v>0.99609856325909352</v>
      </c>
      <c r="C125" s="2">
        <f t="shared" si="4"/>
        <v>0.21742021276595747</v>
      </c>
      <c r="D125" s="2">
        <f t="shared" si="5"/>
        <v>-0.78093550996327554</v>
      </c>
      <c r="E125" s="2">
        <f t="shared" si="6"/>
        <v>0.16317365269461079</v>
      </c>
      <c r="F125" s="2">
        <f t="shared" si="7"/>
        <v>-0.98149782715935407</v>
      </c>
    </row>
    <row r="126" spans="2:6" x14ac:dyDescent="0.2">
      <c r="B126" s="2">
        <v>0.88301547245545642</v>
      </c>
      <c r="C126" s="2">
        <f t="shared" si="4"/>
        <v>0.21077127659574466</v>
      </c>
      <c r="D126" s="2">
        <f t="shared" si="5"/>
        <v>-0.80374795407500377</v>
      </c>
      <c r="E126" s="2">
        <f t="shared" si="6"/>
        <v>0.15818363273453093</v>
      </c>
      <c r="F126" s="2">
        <f t="shared" si="7"/>
        <v>-1.0019509868815037</v>
      </c>
    </row>
    <row r="127" spans="2:6" x14ac:dyDescent="0.2">
      <c r="B127" s="2">
        <v>0.83901544206989787</v>
      </c>
      <c r="C127" s="2">
        <f t="shared" si="4"/>
        <v>0.2041223404255319</v>
      </c>
      <c r="D127" s="2">
        <f t="shared" si="5"/>
        <v>-0.82698655719548408</v>
      </c>
      <c r="E127" s="2">
        <f t="shared" si="6"/>
        <v>0.15319361277445109</v>
      </c>
      <c r="F127" s="2">
        <f t="shared" si="7"/>
        <v>-1.0228321261036526</v>
      </c>
    </row>
    <row r="128" spans="2:6" x14ac:dyDescent="0.2">
      <c r="B128" s="2">
        <v>0.71649469311247849</v>
      </c>
      <c r="C128" s="2">
        <f t="shared" si="4"/>
        <v>0.19747340425531915</v>
      </c>
      <c r="D128" s="2">
        <f t="shared" si="5"/>
        <v>-0.85068058950399972</v>
      </c>
      <c r="E128" s="2">
        <f t="shared" si="6"/>
        <v>0.14820359281437126</v>
      </c>
      <c r="F128" s="2">
        <f t="shared" si="7"/>
        <v>-1.0441690455889392</v>
      </c>
    </row>
    <row r="129" spans="2:6" x14ac:dyDescent="0.2">
      <c r="B129" s="2">
        <v>0.70841606281413227</v>
      </c>
      <c r="C129" s="2">
        <f t="shared" si="4"/>
        <v>0.19082446808510636</v>
      </c>
      <c r="D129" s="2">
        <f t="shared" si="5"/>
        <v>-0.87486211255132706</v>
      </c>
      <c r="E129" s="2">
        <f t="shared" si="6"/>
        <v>0.1432135728542914</v>
      </c>
      <c r="F129" s="2">
        <f t="shared" si="7"/>
        <v>-1.0659922490614977</v>
      </c>
    </row>
    <row r="130" spans="2:6" x14ac:dyDescent="0.2">
      <c r="B130" s="2">
        <v>0.58424806563631204</v>
      </c>
      <c r="C130" s="2">
        <f t="shared" si="4"/>
        <v>0.18417553191489361</v>
      </c>
      <c r="D130" s="2">
        <f t="shared" si="5"/>
        <v>-0.89956636433895476</v>
      </c>
      <c r="E130" s="2">
        <f t="shared" si="6"/>
        <v>0.13822355289421157</v>
      </c>
      <c r="F130" s="2">
        <f t="shared" si="7"/>
        <v>-1.0883353148179222</v>
      </c>
    </row>
    <row r="131" spans="2:6" x14ac:dyDescent="0.2">
      <c r="B131" s="2">
        <v>0.58362691996142146</v>
      </c>
      <c r="C131" s="2">
        <f t="shared" si="4"/>
        <v>0.17752659574468083</v>
      </c>
      <c r="D131" s="2">
        <f t="shared" si="5"/>
        <v>-0.92483221323514253</v>
      </c>
      <c r="E131" s="2">
        <f t="shared" si="6"/>
        <v>0.13323353293413173</v>
      </c>
      <c r="F131" s="2">
        <f t="shared" si="7"/>
        <v>-1.1112353339257341</v>
      </c>
    </row>
    <row r="132" spans="2:6" x14ac:dyDescent="0.2">
      <c r="B132" s="2">
        <v>0.57193234476504085</v>
      </c>
      <c r="C132" s="2">
        <f t="shared" si="4"/>
        <v>0.17087765957446807</v>
      </c>
      <c r="D132" s="2">
        <f t="shared" si="5"/>
        <v>-0.95070269616269287</v>
      </c>
      <c r="E132" s="2">
        <f t="shared" si="6"/>
        <v>0.1282435129740519</v>
      </c>
      <c r="F132" s="2">
        <f t="shared" si="7"/>
        <v>-1.1347334299493967</v>
      </c>
    </row>
    <row r="133" spans="2:6" x14ac:dyDescent="0.2">
      <c r="B133" s="2">
        <v>0.56527700934602265</v>
      </c>
      <c r="C133" s="2">
        <f t="shared" si="4"/>
        <v>0.16422872340425532</v>
      </c>
      <c r="D133" s="2">
        <f t="shared" si="5"/>
        <v>-0.97722566070449535</v>
      </c>
      <c r="E133" s="2">
        <f t="shared" si="6"/>
        <v>0.12325349301397205</v>
      </c>
      <c r="F133" s="2">
        <f t="shared" si="7"/>
        <v>-1.1588753792244371</v>
      </c>
    </row>
    <row r="134" spans="2:6" x14ac:dyDescent="0.2">
      <c r="B134" s="2">
        <v>0.55675080365212359</v>
      </c>
      <c r="C134" s="2">
        <f t="shared" si="4"/>
        <v>0.15757978723404253</v>
      </c>
      <c r="D134" s="2">
        <f t="shared" si="5"/>
        <v>-1.0044545363550046</v>
      </c>
      <c r="E134" s="2">
        <f t="shared" si="6"/>
        <v>0.1182634730538922</v>
      </c>
      <c r="F134" s="2">
        <f t="shared" si="7"/>
        <v>-1.1837123561092822</v>
      </c>
    </row>
    <row r="135" spans="2:6" x14ac:dyDescent="0.2">
      <c r="B135" s="2">
        <v>0.49690587242163264</v>
      </c>
      <c r="C135" s="2">
        <f t="shared" si="4"/>
        <v>0.15093085106382978</v>
      </c>
      <c r="D135" s="2">
        <f t="shared" si="5"/>
        <v>-1.0324492676239538</v>
      </c>
      <c r="E135" s="2">
        <f t="shared" si="6"/>
        <v>0.11327345309381237</v>
      </c>
      <c r="F135" s="2">
        <f t="shared" si="7"/>
        <v>-1.2093018348920097</v>
      </c>
    </row>
    <row r="136" spans="2:6" x14ac:dyDescent="0.2">
      <c r="B136" s="2">
        <v>0.47555412061456259</v>
      </c>
      <c r="C136" s="2">
        <f t="shared" ref="C136:C157" si="8">(RANK(B136, $B$8:$B$10002, 1) - 0.3) / ($C$5 + 0.4)</f>
        <v>0.14428191489361702</v>
      </c>
      <c r="D136" s="2">
        <f t="shared" ref="D136:D157" si="9">NORMSINV(C136)</f>
        <v>-1.0612774518311938</v>
      </c>
      <c r="E136" s="2">
        <f t="shared" si="6"/>
        <v>0.10828343313373252</v>
      </c>
      <c r="F136" s="2">
        <f t="shared" si="7"/>
        <v>-1.2357086898512508</v>
      </c>
    </row>
    <row r="137" spans="2:6" x14ac:dyDescent="0.2">
      <c r="B137" s="2">
        <v>0.46692978935653162</v>
      </c>
      <c r="C137" s="2">
        <f t="shared" si="8"/>
        <v>0.13763297872340424</v>
      </c>
      <c r="D137" s="2">
        <f t="shared" si="9"/>
        <v>-1.0910157383308992</v>
      </c>
      <c r="E137" s="2">
        <f t="shared" ref="E137:E157" si="10">(RANK(B137, $B$8:$B$10002, 1) - 0.3) / ($C$5 + $C$4 + 0.4)</f>
        <v>0.10329341317365269</v>
      </c>
      <c r="F137" s="2">
        <f t="shared" ref="F137:F157" si="11">NORMSINV(E137)</f>
        <v>-1.263006548446578</v>
      </c>
    </row>
    <row r="138" spans="2:6" x14ac:dyDescent="0.2">
      <c r="B138" s="2">
        <v>0.46049129267680922</v>
      </c>
      <c r="C138" s="2">
        <f t="shared" si="8"/>
        <v>0.13098404255319149</v>
      </c>
      <c r="D138" s="2">
        <f t="shared" si="9"/>
        <v>-1.1217515652266796</v>
      </c>
      <c r="E138" s="2">
        <f t="shared" si="10"/>
        <v>9.8303393213572843E-2</v>
      </c>
      <c r="F138" s="2">
        <f t="shared" si="11"/>
        <v>-1.2912794713519373</v>
      </c>
    </row>
    <row r="139" spans="2:6" x14ac:dyDescent="0.2">
      <c r="B139" s="2">
        <v>0.2867695056665065</v>
      </c>
      <c r="C139" s="2">
        <f t="shared" si="8"/>
        <v>0.12433510638297872</v>
      </c>
      <c r="D139" s="2">
        <f t="shared" si="9"/>
        <v>-1.1535853368957103</v>
      </c>
      <c r="E139" s="2">
        <f t="shared" si="10"/>
        <v>9.3313373253493009E-2</v>
      </c>
      <c r="F139" s="2">
        <f t="shared" si="11"/>
        <v>-1.3206240594830998</v>
      </c>
    </row>
    <row r="140" spans="2:6" x14ac:dyDescent="0.2">
      <c r="B140" s="2">
        <v>0.16146656698029282</v>
      </c>
      <c r="C140" s="2">
        <f t="shared" si="8"/>
        <v>0.11768617021276595</v>
      </c>
      <c r="D140" s="2">
        <f t="shared" si="9"/>
        <v>-1.18663318470506</v>
      </c>
      <c r="E140" s="2">
        <f t="shared" si="10"/>
        <v>8.8323353293413162E-2</v>
      </c>
      <c r="F140" s="2">
        <f t="shared" si="11"/>
        <v>-1.3511521260686532</v>
      </c>
    </row>
    <row r="141" spans="2:6" x14ac:dyDescent="0.2">
      <c r="B141" s="2">
        <v>-2.0648072182097188E-2</v>
      </c>
      <c r="C141" s="2">
        <f t="shared" si="8"/>
        <v>0.11103723404255318</v>
      </c>
      <c r="D141" s="2">
        <f t="shared" si="9"/>
        <v>-1.2210305102784</v>
      </c>
      <c r="E141" s="2">
        <f t="shared" si="10"/>
        <v>8.3333333333333329E-2</v>
      </c>
      <c r="F141" s="2">
        <f t="shared" si="11"/>
        <v>-1.3829941271006392</v>
      </c>
    </row>
    <row r="142" spans="2:6" x14ac:dyDescent="0.2">
      <c r="B142" s="2">
        <v>-0.14706087765786524</v>
      </c>
      <c r="C142" s="2">
        <f t="shared" si="8"/>
        <v>0.10438829787234041</v>
      </c>
      <c r="D142" s="2">
        <f t="shared" si="9"/>
        <v>-1.2569365953862193</v>
      </c>
      <c r="E142" s="2">
        <f t="shared" si="10"/>
        <v>7.8343313373253481E-2</v>
      </c>
      <c r="F142" s="2">
        <f t="shared" si="11"/>
        <v>-1.4163036257244224</v>
      </c>
    </row>
    <row r="143" spans="2:6" x14ac:dyDescent="0.2">
      <c r="B143" s="2">
        <v>-0.15388564287545758</v>
      </c>
      <c r="C143" s="2">
        <f t="shared" si="8"/>
        <v>9.7739361702127645E-2</v>
      </c>
      <c r="D143" s="2">
        <f t="shared" si="9"/>
        <v>-1.2945406912167106</v>
      </c>
      <c r="E143" s="2">
        <f t="shared" si="10"/>
        <v>7.3353293413173648E-2</v>
      </c>
      <c r="F143" s="2">
        <f t="shared" si="11"/>
        <v>-1.4512631910577392</v>
      </c>
    </row>
    <row r="144" spans="2:6" x14ac:dyDescent="0.2">
      <c r="B144" s="2">
        <v>-0.34360707387693878</v>
      </c>
      <c r="C144" s="2">
        <f t="shared" si="8"/>
        <v>9.109042553191489E-2</v>
      </c>
      <c r="D144" s="2">
        <f t="shared" si="9"/>
        <v>-1.3340701999820312</v>
      </c>
      <c r="E144" s="2">
        <f t="shared" si="10"/>
        <v>6.8363273453093801E-2</v>
      </c>
      <c r="F144" s="2">
        <f t="shared" si="11"/>
        <v>-1.4880923263362802</v>
      </c>
    </row>
    <row r="145" spans="2:6" x14ac:dyDescent="0.2">
      <c r="B145" s="2">
        <v>-0.35982464877750786</v>
      </c>
      <c r="C145" s="2">
        <f t="shared" si="8"/>
        <v>8.4441489361702121E-2</v>
      </c>
      <c r="D145" s="2">
        <f t="shared" si="9"/>
        <v>-1.3758018817351854</v>
      </c>
      <c r="E145" s="2">
        <f t="shared" si="10"/>
        <v>6.3373253493013967E-2</v>
      </c>
      <c r="F145" s="2">
        <f t="shared" si="11"/>
        <v>-1.5270583320354105</v>
      </c>
    </row>
    <row r="146" spans="2:6" x14ac:dyDescent="0.2">
      <c r="B146" s="2">
        <v>-0.37120524138604694</v>
      </c>
      <c r="C146" s="2">
        <f t="shared" si="8"/>
        <v>7.7792553191489353E-2</v>
      </c>
      <c r="D146" s="2">
        <f t="shared" si="9"/>
        <v>-1.4200775462782851</v>
      </c>
      <c r="E146" s="2">
        <f t="shared" si="10"/>
        <v>5.8383233532934127E-2</v>
      </c>
      <c r="F146" s="2">
        <f t="shared" si="11"/>
        <v>-1.5684915216655271</v>
      </c>
    </row>
    <row r="147" spans="2:6" x14ac:dyDescent="0.2">
      <c r="B147" s="2">
        <v>-0.46120078061029002</v>
      </c>
      <c r="C147" s="2">
        <f t="shared" si="8"/>
        <v>7.1143617021276584E-2</v>
      </c>
      <c r="D147" s="2">
        <f t="shared" si="9"/>
        <v>-1.467326588822315</v>
      </c>
      <c r="E147" s="2">
        <f t="shared" si="10"/>
        <v>5.3393213572854287E-2</v>
      </c>
      <c r="F147" s="2">
        <f t="shared" si="11"/>
        <v>-1.6128070814723279</v>
      </c>
    </row>
    <row r="148" spans="2:6" x14ac:dyDescent="0.2">
      <c r="B148" s="2">
        <v>-0.66135508280029232</v>
      </c>
      <c r="C148" s="2">
        <f t="shared" si="8"/>
        <v>6.4494680851063829E-2</v>
      </c>
      <c r="D148" s="2">
        <f t="shared" si="9"/>
        <v>-1.518099323478814</v>
      </c>
      <c r="E148" s="2">
        <f t="shared" si="10"/>
        <v>4.8403193612774446E-2</v>
      </c>
      <c r="F148" s="2">
        <f t="shared" si="11"/>
        <v>-1.6605374163770485</v>
      </c>
    </row>
    <row r="149" spans="2:6" x14ac:dyDescent="0.2">
      <c r="B149" s="2">
        <v>-0.70515286093202256</v>
      </c>
      <c r="C149" s="2">
        <f t="shared" si="8"/>
        <v>5.7845744680851054E-2</v>
      </c>
      <c r="D149" s="2">
        <f t="shared" si="9"/>
        <v>-1.5731180362345851</v>
      </c>
      <c r="E149" s="2">
        <f t="shared" si="10"/>
        <v>4.3413173652694606E-2</v>
      </c>
      <c r="F149" s="2">
        <f t="shared" si="11"/>
        <v>-1.712381710620517</v>
      </c>
    </row>
    <row r="150" spans="2:6" x14ac:dyDescent="0.2">
      <c r="B150" s="2">
        <v>-0.75072262238772591</v>
      </c>
      <c r="C150" s="2">
        <f t="shared" si="8"/>
        <v>5.1196808510638299E-2</v>
      </c>
      <c r="D150" s="2">
        <f t="shared" si="9"/>
        <v>-1.6333585133491384</v>
      </c>
      <c r="E150" s="2">
        <f t="shared" si="10"/>
        <v>3.8423153692614773E-2</v>
      </c>
      <c r="F150" s="2">
        <f t="shared" si="11"/>
        <v>-1.7692851078409655</v>
      </c>
    </row>
    <row r="151" spans="2:6" x14ac:dyDescent="0.2">
      <c r="B151" s="2">
        <v>-0.87377040049366084</v>
      </c>
      <c r="C151" s="2">
        <f t="shared" si="8"/>
        <v>4.454787234042553E-2</v>
      </c>
      <c r="D151" s="2">
        <f t="shared" si="9"/>
        <v>-1.7001870641989889</v>
      </c>
      <c r="E151" s="2">
        <f t="shared" si="10"/>
        <v>3.3433133732534932E-2</v>
      </c>
      <c r="F151" s="2">
        <f t="shared" si="11"/>
        <v>-1.8325718510313058</v>
      </c>
    </row>
    <row r="152" spans="2:6" x14ac:dyDescent="0.2">
      <c r="B152" s="2">
        <v>-1.011742227155926</v>
      </c>
      <c r="C152" s="2">
        <f t="shared" si="8"/>
        <v>3.7898936170212769E-2</v>
      </c>
      <c r="D152" s="2">
        <f t="shared" si="9"/>
        <v>-1.7756060487196867</v>
      </c>
      <c r="E152" s="2">
        <f t="shared" si="10"/>
        <v>2.8443113772455089E-2</v>
      </c>
      <c r="F152" s="2">
        <f t="shared" si="11"/>
        <v>-1.9041839786906032</v>
      </c>
    </row>
    <row r="153" spans="2:6" x14ac:dyDescent="0.2">
      <c r="B153" s="2">
        <v>-1.0948805460932221</v>
      </c>
      <c r="C153" s="2">
        <f t="shared" si="8"/>
        <v>3.125E-2</v>
      </c>
      <c r="D153" s="2">
        <f t="shared" si="9"/>
        <v>-1.8627318674216511</v>
      </c>
      <c r="E153" s="2">
        <f t="shared" si="10"/>
        <v>2.3453093812375248E-2</v>
      </c>
      <c r="F153" s="2">
        <f t="shared" si="11"/>
        <v>-1.9871462915396887</v>
      </c>
    </row>
    <row r="154" spans="2:6" x14ac:dyDescent="0.2">
      <c r="B154" s="2">
        <v>-1.2475852086694506</v>
      </c>
      <c r="C154" s="2">
        <f t="shared" si="8"/>
        <v>2.4601063829787235E-2</v>
      </c>
      <c r="D154" s="2">
        <f t="shared" si="9"/>
        <v>-1.9668359404776052</v>
      </c>
      <c r="E154" s="2">
        <f t="shared" si="10"/>
        <v>1.8463073852295408E-2</v>
      </c>
      <c r="F154" s="2">
        <f t="shared" si="11"/>
        <v>-2.0865796576126225</v>
      </c>
    </row>
    <row r="155" spans="2:6" x14ac:dyDescent="0.2">
      <c r="B155" s="2">
        <v>-1.4721609159649667</v>
      </c>
      <c r="C155" s="2">
        <f t="shared" si="8"/>
        <v>1.795212765957447E-2</v>
      </c>
      <c r="D155" s="2">
        <f t="shared" si="9"/>
        <v>-2.0980100757280287</v>
      </c>
      <c r="E155" s="2">
        <f t="shared" si="10"/>
        <v>1.3473053892215569E-2</v>
      </c>
      <c r="F155" s="2">
        <f t="shared" si="11"/>
        <v>-2.21229761517945</v>
      </c>
    </row>
    <row r="156" spans="2:6" x14ac:dyDescent="0.2">
      <c r="B156" s="2">
        <v>-1.7998359549250047</v>
      </c>
      <c r="C156" s="2">
        <f t="shared" si="8"/>
        <v>1.1303191489361701E-2</v>
      </c>
      <c r="D156" s="2">
        <f t="shared" si="9"/>
        <v>-2.2800220122984269</v>
      </c>
      <c r="E156" s="2">
        <f t="shared" si="10"/>
        <v>8.4830339321357289E-3</v>
      </c>
      <c r="F156" s="2">
        <f t="shared" si="11"/>
        <v>-2.3874422545356238</v>
      </c>
    </row>
    <row r="157" spans="2:6" x14ac:dyDescent="0.2">
      <c r="B157" s="2">
        <v>-2.3837278590502251</v>
      </c>
      <c r="C157" s="2">
        <f t="shared" si="8"/>
        <v>4.6542553191489359E-3</v>
      </c>
      <c r="D157" s="2">
        <f t="shared" si="9"/>
        <v>-2.6005107358181703</v>
      </c>
      <c r="E157" s="2">
        <f t="shared" si="10"/>
        <v>3.4930139720558877E-3</v>
      </c>
      <c r="F157" s="2">
        <f t="shared" si="11"/>
        <v>-2.6975095569769199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 4.1</vt:lpstr>
      <vt:lpstr>Ex 4.2</vt:lpstr>
      <vt:lpstr>Ex 4.3</vt:lpstr>
      <vt:lpstr>Ex 4.4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scjohnso</dc:creator>
  <cp:lastModifiedBy>scjohnso</cp:lastModifiedBy>
  <dcterms:created xsi:type="dcterms:W3CDTF">2010-04-01T07:11:01Z</dcterms:created>
  <dcterms:modified xsi:type="dcterms:W3CDTF">2013-01-16T20:05:09Z</dcterms:modified>
</cp:coreProperties>
</file>