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440" windowHeight="14655" activeTab="1"/>
  </bookViews>
  <sheets>
    <sheet name="Ex 3.1a" sheetId="6" r:id="rId1"/>
    <sheet name="Ex 3.1b,c" sheetId="7" r:id="rId2"/>
  </sheets>
  <externalReferences>
    <externalReference r:id="rId3"/>
  </externalReferences>
  <calcPr calcId="145621" calcOnSave="0"/>
</workbook>
</file>

<file path=xl/calcChain.xml><?xml version="1.0" encoding="utf-8"?>
<calcChain xmlns="http://schemas.openxmlformats.org/spreadsheetml/2006/main">
  <c r="I105" i="7" l="1"/>
  <c r="H105" i="7"/>
  <c r="N45" i="7" s="1"/>
  <c r="F105" i="7"/>
  <c r="D105" i="7"/>
  <c r="E105" i="7" s="1"/>
  <c r="I104" i="7"/>
  <c r="H104" i="7"/>
  <c r="D104" i="7"/>
  <c r="E104" i="7" s="1"/>
  <c r="I103" i="7"/>
  <c r="H103" i="7"/>
  <c r="F103" i="7"/>
  <c r="D103" i="7"/>
  <c r="E103" i="7" s="1"/>
  <c r="I102" i="7"/>
  <c r="H102" i="7"/>
  <c r="D102" i="7"/>
  <c r="E102" i="7" s="1"/>
  <c r="I101" i="7"/>
  <c r="H101" i="7"/>
  <c r="D101" i="7"/>
  <c r="E101" i="7" s="1"/>
  <c r="F101" i="7" s="1"/>
  <c r="I100" i="7"/>
  <c r="H100" i="7"/>
  <c r="D100" i="7"/>
  <c r="E100" i="7" s="1"/>
  <c r="I99" i="7"/>
  <c r="H99" i="7"/>
  <c r="D99" i="7"/>
  <c r="E99" i="7" s="1"/>
  <c r="F99" i="7" s="1"/>
  <c r="I98" i="7"/>
  <c r="H98" i="7"/>
  <c r="D98" i="7"/>
  <c r="E98" i="7" s="1"/>
  <c r="I97" i="7"/>
  <c r="H97" i="7"/>
  <c r="F97" i="7"/>
  <c r="D97" i="7"/>
  <c r="E97" i="7" s="1"/>
  <c r="I96" i="7"/>
  <c r="H96" i="7"/>
  <c r="D96" i="7"/>
  <c r="E96" i="7" s="1"/>
  <c r="G96" i="7" s="1"/>
  <c r="I95" i="7"/>
  <c r="H95" i="7"/>
  <c r="D95" i="7"/>
  <c r="E95" i="7" s="1"/>
  <c r="F95" i="7" s="1"/>
  <c r="I94" i="7"/>
  <c r="H94" i="7"/>
  <c r="D94" i="7"/>
  <c r="E94" i="7" s="1"/>
  <c r="I93" i="7"/>
  <c r="K102" i="7" s="1"/>
  <c r="H93" i="7"/>
  <c r="D93" i="7"/>
  <c r="E93" i="7" s="1"/>
  <c r="F93" i="7" s="1"/>
  <c r="I92" i="7"/>
  <c r="H92" i="7"/>
  <c r="D92" i="7"/>
  <c r="E92" i="7" s="1"/>
  <c r="I91" i="7"/>
  <c r="H91" i="7"/>
  <c r="D91" i="7"/>
  <c r="E91" i="7" s="1"/>
  <c r="F91" i="7" s="1"/>
  <c r="I90" i="7"/>
  <c r="H90" i="7"/>
  <c r="D90" i="7"/>
  <c r="E90" i="7" s="1"/>
  <c r="I89" i="7"/>
  <c r="H89" i="7"/>
  <c r="F89" i="7"/>
  <c r="D89" i="7"/>
  <c r="E89" i="7" s="1"/>
  <c r="I88" i="7"/>
  <c r="H88" i="7"/>
  <c r="D88" i="7"/>
  <c r="E88" i="7" s="1"/>
  <c r="I87" i="7"/>
  <c r="H87" i="7"/>
  <c r="F87" i="7"/>
  <c r="D87" i="7"/>
  <c r="E87" i="7" s="1"/>
  <c r="I86" i="7"/>
  <c r="H86" i="7"/>
  <c r="D86" i="7"/>
  <c r="E86" i="7" s="1"/>
  <c r="I85" i="7"/>
  <c r="H85" i="7"/>
  <c r="F85" i="7"/>
  <c r="D85" i="7"/>
  <c r="E85" i="7" s="1"/>
  <c r="I84" i="7"/>
  <c r="H84" i="7"/>
  <c r="D84" i="7"/>
  <c r="E84" i="7" s="1"/>
  <c r="G84" i="7" s="1"/>
  <c r="I83" i="7"/>
  <c r="K92" i="7" s="1"/>
  <c r="H83" i="7"/>
  <c r="D83" i="7"/>
  <c r="E83" i="7" s="1"/>
  <c r="F83" i="7" s="1"/>
  <c r="I82" i="7"/>
  <c r="K91" i="7" s="1"/>
  <c r="H82" i="7"/>
  <c r="D82" i="7"/>
  <c r="E82" i="7" s="1"/>
  <c r="I81" i="7"/>
  <c r="H81" i="7"/>
  <c r="F81" i="7"/>
  <c r="D81" i="7"/>
  <c r="E81" i="7" s="1"/>
  <c r="I80" i="7"/>
  <c r="H80" i="7"/>
  <c r="D80" i="7"/>
  <c r="E80" i="7" s="1"/>
  <c r="I79" i="7"/>
  <c r="H79" i="7"/>
  <c r="F79" i="7"/>
  <c r="D79" i="7"/>
  <c r="E79" i="7" s="1"/>
  <c r="I78" i="7"/>
  <c r="H78" i="7"/>
  <c r="D78" i="7"/>
  <c r="E78" i="7" s="1"/>
  <c r="I77" i="7"/>
  <c r="H77" i="7"/>
  <c r="D77" i="7"/>
  <c r="E77" i="7" s="1"/>
  <c r="F77" i="7" s="1"/>
  <c r="I76" i="7"/>
  <c r="H76" i="7"/>
  <c r="D76" i="7"/>
  <c r="E76" i="7" s="1"/>
  <c r="I75" i="7"/>
  <c r="K84" i="7" s="1"/>
  <c r="H75" i="7"/>
  <c r="D75" i="7"/>
  <c r="E75" i="7" s="1"/>
  <c r="F75" i="7" s="1"/>
  <c r="I74" i="7"/>
  <c r="H74" i="7"/>
  <c r="D74" i="7"/>
  <c r="E74" i="7" s="1"/>
  <c r="I73" i="7"/>
  <c r="H73" i="7"/>
  <c r="F73" i="7"/>
  <c r="D73" i="7"/>
  <c r="E73" i="7" s="1"/>
  <c r="I72" i="7"/>
  <c r="H72" i="7"/>
  <c r="D72" i="7"/>
  <c r="E72" i="7" s="1"/>
  <c r="G72" i="7" s="1"/>
  <c r="I71" i="7"/>
  <c r="H71" i="7"/>
  <c r="D71" i="7"/>
  <c r="E71" i="7" s="1"/>
  <c r="F71" i="7" s="1"/>
  <c r="I70" i="7"/>
  <c r="H70" i="7"/>
  <c r="D70" i="7"/>
  <c r="E70" i="7" s="1"/>
  <c r="I69" i="7"/>
  <c r="K78" i="7" s="1"/>
  <c r="H69" i="7"/>
  <c r="F69" i="7"/>
  <c r="D69" i="7"/>
  <c r="E69" i="7" s="1"/>
  <c r="I68" i="7"/>
  <c r="K77" i="7" s="1"/>
  <c r="H68" i="7"/>
  <c r="E68" i="7"/>
  <c r="D68" i="7"/>
  <c r="I67" i="7"/>
  <c r="K76" i="7" s="1"/>
  <c r="H67" i="7"/>
  <c r="E67" i="7"/>
  <c r="F67" i="7" s="1"/>
  <c r="D67" i="7"/>
  <c r="I66" i="7"/>
  <c r="K75" i="7" s="1"/>
  <c r="H66" i="7"/>
  <c r="E66" i="7"/>
  <c r="F66" i="7" s="1"/>
  <c r="D66" i="7"/>
  <c r="I65" i="7"/>
  <c r="K74" i="7" s="1"/>
  <c r="H65" i="7"/>
  <c r="E65" i="7"/>
  <c r="F65" i="7" s="1"/>
  <c r="D65" i="7"/>
  <c r="I64" i="7"/>
  <c r="K73" i="7" s="1"/>
  <c r="H64" i="7"/>
  <c r="E64" i="7"/>
  <c r="F64" i="7" s="1"/>
  <c r="D64" i="7"/>
  <c r="I63" i="7"/>
  <c r="K72" i="7" s="1"/>
  <c r="H63" i="7"/>
  <c r="E63" i="7"/>
  <c r="F63" i="7" s="1"/>
  <c r="D63" i="7"/>
  <c r="I62" i="7"/>
  <c r="K71" i="7" s="1"/>
  <c r="H62" i="7"/>
  <c r="E62" i="7"/>
  <c r="F62" i="7" s="1"/>
  <c r="D62" i="7"/>
  <c r="I61" i="7"/>
  <c r="K70" i="7" s="1"/>
  <c r="H61" i="7"/>
  <c r="E61" i="7"/>
  <c r="F61" i="7" s="1"/>
  <c r="D61" i="7"/>
  <c r="I60" i="7"/>
  <c r="K69" i="7" s="1"/>
  <c r="H60" i="7"/>
  <c r="E60" i="7"/>
  <c r="F60" i="7" s="1"/>
  <c r="D60" i="7"/>
  <c r="I59" i="7"/>
  <c r="K68" i="7" s="1"/>
  <c r="H59" i="7"/>
  <c r="E59" i="7"/>
  <c r="F59" i="7" s="1"/>
  <c r="D59" i="7"/>
  <c r="I58" i="7"/>
  <c r="K67" i="7" s="1"/>
  <c r="H58" i="7"/>
  <c r="E58" i="7"/>
  <c r="F58" i="7" s="1"/>
  <c r="D58" i="7"/>
  <c r="I57" i="7"/>
  <c r="K66" i="7" s="1"/>
  <c r="H57" i="7"/>
  <c r="E57" i="7"/>
  <c r="F57" i="7" s="1"/>
  <c r="D57" i="7"/>
  <c r="I56" i="7"/>
  <c r="K65" i="7" s="1"/>
  <c r="H56" i="7"/>
  <c r="E56" i="7"/>
  <c r="F56" i="7" s="1"/>
  <c r="D56" i="7"/>
  <c r="I55" i="7"/>
  <c r="K64" i="7" s="1"/>
  <c r="H55" i="7"/>
  <c r="E55" i="7"/>
  <c r="F55" i="7" s="1"/>
  <c r="D55" i="7"/>
  <c r="I54" i="7"/>
  <c r="K63" i="7" s="1"/>
  <c r="H54" i="7"/>
  <c r="E54" i="7"/>
  <c r="F54" i="7" s="1"/>
  <c r="D54" i="7"/>
  <c r="I53" i="7"/>
  <c r="K62" i="7" s="1"/>
  <c r="H53" i="7"/>
  <c r="E53" i="7"/>
  <c r="F53" i="7" s="1"/>
  <c r="D53" i="7"/>
  <c r="I52" i="7"/>
  <c r="K61" i="7" s="1"/>
  <c r="H52" i="7"/>
  <c r="E52" i="7"/>
  <c r="F52" i="7" s="1"/>
  <c r="D52" i="7"/>
  <c r="I51" i="7"/>
  <c r="K60" i="7" s="1"/>
  <c r="H51" i="7"/>
  <c r="E51" i="7"/>
  <c r="F51" i="7" s="1"/>
  <c r="D51" i="7"/>
  <c r="I50" i="7"/>
  <c r="K59" i="7" s="1"/>
  <c r="H50" i="7"/>
  <c r="E50" i="7"/>
  <c r="F50" i="7" s="1"/>
  <c r="D50" i="7"/>
  <c r="I49" i="7"/>
  <c r="K58" i="7" s="1"/>
  <c r="H49" i="7"/>
  <c r="E49" i="7"/>
  <c r="F49" i="7" s="1"/>
  <c r="D49" i="7"/>
  <c r="I48" i="7"/>
  <c r="K57" i="7" s="1"/>
  <c r="H48" i="7"/>
  <c r="E48" i="7"/>
  <c r="F48" i="7" s="1"/>
  <c r="D48" i="7"/>
  <c r="I47" i="7"/>
  <c r="K56" i="7" s="1"/>
  <c r="H47" i="7"/>
  <c r="E47" i="7"/>
  <c r="F47" i="7" s="1"/>
  <c r="D47" i="7"/>
  <c r="I46" i="7"/>
  <c r="H46" i="7"/>
  <c r="D46" i="7"/>
  <c r="E46" i="7" s="1"/>
  <c r="I45" i="7"/>
  <c r="K54" i="7" s="1"/>
  <c r="H45" i="7"/>
  <c r="E45" i="7"/>
  <c r="F45" i="7" s="1"/>
  <c r="D45" i="7"/>
  <c r="N44" i="7"/>
  <c r="I44" i="7"/>
  <c r="H44" i="7"/>
  <c r="D44" i="7"/>
  <c r="E44" i="7" s="1"/>
  <c r="I43" i="7"/>
  <c r="K52" i="7" s="1"/>
  <c r="H43" i="7"/>
  <c r="E43" i="7"/>
  <c r="F43" i="7" s="1"/>
  <c r="D43" i="7"/>
  <c r="I42" i="7"/>
  <c r="K51" i="7" s="1"/>
  <c r="H42" i="7"/>
  <c r="E42" i="7"/>
  <c r="F42" i="7" s="1"/>
  <c r="D42" i="7"/>
  <c r="I41" i="7"/>
  <c r="K50" i="7" s="1"/>
  <c r="H41" i="7"/>
  <c r="E41" i="7"/>
  <c r="F41" i="7" s="1"/>
  <c r="D41" i="7"/>
  <c r="I40" i="7"/>
  <c r="K49" i="7" s="1"/>
  <c r="H40" i="7"/>
  <c r="E40" i="7"/>
  <c r="F40" i="7" s="1"/>
  <c r="D40" i="7"/>
  <c r="I39" i="7"/>
  <c r="K48" i="7" s="1"/>
  <c r="H39" i="7"/>
  <c r="E39" i="7"/>
  <c r="F39" i="7" s="1"/>
  <c r="D39" i="7"/>
  <c r="I38" i="7"/>
  <c r="K47" i="7" s="1"/>
  <c r="H38" i="7"/>
  <c r="E38" i="7"/>
  <c r="F38" i="7" s="1"/>
  <c r="D38" i="7"/>
  <c r="I37" i="7"/>
  <c r="K46" i="7" s="1"/>
  <c r="H37" i="7"/>
  <c r="E37" i="7"/>
  <c r="F37" i="7" s="1"/>
  <c r="D37" i="7"/>
  <c r="I36" i="7"/>
  <c r="K45" i="7" s="1"/>
  <c r="H36" i="7"/>
  <c r="E36" i="7"/>
  <c r="F36" i="7" s="1"/>
  <c r="D36" i="7"/>
  <c r="I35" i="7"/>
  <c r="K44" i="7" s="1"/>
  <c r="H35" i="7"/>
  <c r="E35" i="7"/>
  <c r="F35" i="7" s="1"/>
  <c r="D35" i="7"/>
  <c r="I34" i="7"/>
  <c r="K43" i="7" s="1"/>
  <c r="H34" i="7"/>
  <c r="E34" i="7"/>
  <c r="F34" i="7" s="1"/>
  <c r="D34" i="7"/>
  <c r="I33" i="7"/>
  <c r="K42" i="7" s="1"/>
  <c r="H33" i="7"/>
  <c r="E33" i="7"/>
  <c r="F33" i="7" s="1"/>
  <c r="D33" i="7"/>
  <c r="I32" i="7"/>
  <c r="K41" i="7" s="1"/>
  <c r="H32" i="7"/>
  <c r="E32" i="7"/>
  <c r="F32" i="7" s="1"/>
  <c r="D32" i="7"/>
  <c r="I31" i="7"/>
  <c r="K40" i="7" s="1"/>
  <c r="H31" i="7"/>
  <c r="E31" i="7"/>
  <c r="F31" i="7" s="1"/>
  <c r="D31" i="7"/>
  <c r="I30" i="7"/>
  <c r="K39" i="7" s="1"/>
  <c r="H30" i="7"/>
  <c r="E30" i="7"/>
  <c r="F30" i="7" s="1"/>
  <c r="D30" i="7"/>
  <c r="I29" i="7"/>
  <c r="K38" i="7" s="1"/>
  <c r="H29" i="7"/>
  <c r="E29" i="7"/>
  <c r="F29" i="7" s="1"/>
  <c r="D29" i="7"/>
  <c r="I28" i="7"/>
  <c r="K37" i="7" s="1"/>
  <c r="H28" i="7"/>
  <c r="E28" i="7"/>
  <c r="F28" i="7" s="1"/>
  <c r="D28" i="7"/>
  <c r="I27" i="7"/>
  <c r="K36" i="7" s="1"/>
  <c r="H27" i="7"/>
  <c r="E27" i="7"/>
  <c r="F27" i="7" s="1"/>
  <c r="D27" i="7"/>
  <c r="I26" i="7"/>
  <c r="K35" i="7" s="1"/>
  <c r="H26" i="7"/>
  <c r="E26" i="7"/>
  <c r="F26" i="7" s="1"/>
  <c r="D26" i="7"/>
  <c r="I25" i="7"/>
  <c r="K34" i="7" s="1"/>
  <c r="H25" i="7"/>
  <c r="E25" i="7"/>
  <c r="F25" i="7" s="1"/>
  <c r="D25" i="7"/>
  <c r="I24" i="7"/>
  <c r="K33" i="7" s="1"/>
  <c r="H24" i="7"/>
  <c r="E24" i="7"/>
  <c r="F24" i="7" s="1"/>
  <c r="D24" i="7"/>
  <c r="I23" i="7"/>
  <c r="K32" i="7" s="1"/>
  <c r="H23" i="7"/>
  <c r="E23" i="7"/>
  <c r="F23" i="7" s="1"/>
  <c r="D23" i="7"/>
  <c r="I22" i="7"/>
  <c r="K31" i="7" s="1"/>
  <c r="H22" i="7"/>
  <c r="E22" i="7"/>
  <c r="F22" i="7" s="1"/>
  <c r="D22" i="7"/>
  <c r="I21" i="7"/>
  <c r="K30" i="7" s="1"/>
  <c r="H21" i="7"/>
  <c r="E21" i="7"/>
  <c r="F21" i="7" s="1"/>
  <c r="D21" i="7"/>
  <c r="I20" i="7"/>
  <c r="K29" i="7" s="1"/>
  <c r="H20" i="7"/>
  <c r="N43" i="7" s="1"/>
  <c r="E20" i="7"/>
  <c r="F20" i="7" s="1"/>
  <c r="D20" i="7"/>
  <c r="I19" i="7"/>
  <c r="K28" i="7" s="1"/>
  <c r="H19" i="7"/>
  <c r="E19" i="7"/>
  <c r="F19" i="7" s="1"/>
  <c r="D19" i="7"/>
  <c r="I18" i="7"/>
  <c r="K27" i="7" s="1"/>
  <c r="H18" i="7"/>
  <c r="E18" i="7"/>
  <c r="F18" i="7" s="1"/>
  <c r="D18" i="7"/>
  <c r="I17" i="7"/>
  <c r="K26" i="7" s="1"/>
  <c r="H17" i="7"/>
  <c r="E17" i="7"/>
  <c r="F17" i="7" s="1"/>
  <c r="D17" i="7"/>
  <c r="I16" i="7"/>
  <c r="K25" i="7" s="1"/>
  <c r="H16" i="7"/>
  <c r="E16" i="7"/>
  <c r="F16" i="7" s="1"/>
  <c r="D16" i="7"/>
  <c r="I15" i="7"/>
  <c r="J44" i="7" s="1"/>
  <c r="H15" i="7"/>
  <c r="E15" i="7"/>
  <c r="F15" i="7" s="1"/>
  <c r="D15" i="7"/>
  <c r="J14" i="7"/>
  <c r="I14" i="7"/>
  <c r="E14" i="7"/>
  <c r="F14" i="7" s="1"/>
  <c r="D14" i="7"/>
  <c r="J13" i="7"/>
  <c r="I13" i="7"/>
  <c r="E13" i="7"/>
  <c r="F13" i="7" s="1"/>
  <c r="D13" i="7"/>
  <c r="J12" i="7"/>
  <c r="I12" i="7"/>
  <c r="E12" i="7"/>
  <c r="F12" i="7" s="1"/>
  <c r="D12" i="7"/>
  <c r="J11" i="7"/>
  <c r="I11" i="7"/>
  <c r="E11" i="7"/>
  <c r="F11" i="7" s="1"/>
  <c r="D11" i="7"/>
  <c r="J10" i="7"/>
  <c r="I10" i="7"/>
  <c r="E10" i="7"/>
  <c r="F10" i="7" s="1"/>
  <c r="D10" i="7"/>
  <c r="J9" i="7"/>
  <c r="I9" i="7"/>
  <c r="E9" i="7"/>
  <c r="F9" i="7" s="1"/>
  <c r="D9" i="7"/>
  <c r="J8" i="7"/>
  <c r="I8" i="7"/>
  <c r="E8" i="7"/>
  <c r="F8" i="7" s="1"/>
  <c r="D8" i="7"/>
  <c r="J7" i="7"/>
  <c r="I7" i="7"/>
  <c r="E7" i="7"/>
  <c r="F7" i="7" s="1"/>
  <c r="D7" i="7"/>
  <c r="J6" i="7"/>
  <c r="I6" i="7"/>
  <c r="H6" i="7"/>
  <c r="N46" i="7" s="1"/>
  <c r="D6" i="7"/>
  <c r="E6" i="7" s="1"/>
  <c r="F6" i="7" s="1"/>
  <c r="D105" i="6"/>
  <c r="E105" i="6" s="1"/>
  <c r="F105" i="6" s="1"/>
  <c r="E104" i="6"/>
  <c r="F104" i="6" s="1"/>
  <c r="D104" i="6"/>
  <c r="D103" i="6"/>
  <c r="E103" i="6" s="1"/>
  <c r="F103" i="6" s="1"/>
  <c r="D102" i="6"/>
  <c r="E102" i="6" s="1"/>
  <c r="F102" i="6" s="1"/>
  <c r="D101" i="6"/>
  <c r="E101" i="6" s="1"/>
  <c r="F101" i="6" s="1"/>
  <c r="E100" i="6"/>
  <c r="F100" i="6" s="1"/>
  <c r="D100" i="6"/>
  <c r="D99" i="6"/>
  <c r="E99" i="6" s="1"/>
  <c r="F99" i="6" s="1"/>
  <c r="E98" i="6"/>
  <c r="F98" i="6" s="1"/>
  <c r="D98" i="6"/>
  <c r="D97" i="6"/>
  <c r="E97" i="6" s="1"/>
  <c r="F97" i="6" s="1"/>
  <c r="E96" i="6"/>
  <c r="F96" i="6" s="1"/>
  <c r="D96" i="6"/>
  <c r="D95" i="6"/>
  <c r="E95" i="6" s="1"/>
  <c r="F95" i="6" s="1"/>
  <c r="D94" i="6"/>
  <c r="E94" i="6" s="1"/>
  <c r="F94" i="6" s="1"/>
  <c r="D93" i="6"/>
  <c r="E93" i="6" s="1"/>
  <c r="F93" i="6" s="1"/>
  <c r="E92" i="6"/>
  <c r="F92" i="6" s="1"/>
  <c r="D92" i="6"/>
  <c r="D91" i="6"/>
  <c r="E91" i="6" s="1"/>
  <c r="F91" i="6" s="1"/>
  <c r="E90" i="6"/>
  <c r="F90" i="6" s="1"/>
  <c r="D90" i="6"/>
  <c r="D89" i="6"/>
  <c r="E89" i="6" s="1"/>
  <c r="F89" i="6" s="1"/>
  <c r="E88" i="6"/>
  <c r="F88" i="6" s="1"/>
  <c r="D88" i="6"/>
  <c r="D87" i="6"/>
  <c r="E87" i="6" s="1"/>
  <c r="F87" i="6" s="1"/>
  <c r="D86" i="6"/>
  <c r="E86" i="6" s="1"/>
  <c r="F86" i="6" s="1"/>
  <c r="D85" i="6"/>
  <c r="E85" i="6" s="1"/>
  <c r="F85" i="6" s="1"/>
  <c r="E84" i="6"/>
  <c r="F84" i="6" s="1"/>
  <c r="D84" i="6"/>
  <c r="D83" i="6"/>
  <c r="E83" i="6" s="1"/>
  <c r="F83" i="6" s="1"/>
  <c r="E82" i="6"/>
  <c r="F82" i="6" s="1"/>
  <c r="D82" i="6"/>
  <c r="D81" i="6"/>
  <c r="E81" i="6" s="1"/>
  <c r="F81" i="6" s="1"/>
  <c r="D80" i="6"/>
  <c r="E80" i="6" s="1"/>
  <c r="F80" i="6" s="1"/>
  <c r="D79" i="6"/>
  <c r="E79" i="6" s="1"/>
  <c r="F79" i="6" s="1"/>
  <c r="D78" i="6"/>
  <c r="E78" i="6" s="1"/>
  <c r="F78" i="6" s="1"/>
  <c r="D77" i="6"/>
  <c r="E77" i="6" s="1"/>
  <c r="F77" i="6" s="1"/>
  <c r="E76" i="6"/>
  <c r="F76" i="6" s="1"/>
  <c r="D76" i="6"/>
  <c r="D75" i="6"/>
  <c r="E75" i="6" s="1"/>
  <c r="F75" i="6" s="1"/>
  <c r="D74" i="6"/>
  <c r="E74" i="6" s="1"/>
  <c r="F74" i="6" s="1"/>
  <c r="D73" i="6"/>
  <c r="E73" i="6" s="1"/>
  <c r="F73" i="6" s="1"/>
  <c r="E72" i="6"/>
  <c r="F72" i="6" s="1"/>
  <c r="D72" i="6"/>
  <c r="D71" i="6"/>
  <c r="E71" i="6" s="1"/>
  <c r="F71" i="6" s="1"/>
  <c r="D70" i="6"/>
  <c r="E70" i="6" s="1"/>
  <c r="F70" i="6" s="1"/>
  <c r="D69" i="6"/>
  <c r="E69" i="6" s="1"/>
  <c r="F69" i="6" s="1"/>
  <c r="E68" i="6"/>
  <c r="F68" i="6" s="1"/>
  <c r="D68" i="6"/>
  <c r="D67" i="6"/>
  <c r="E67" i="6" s="1"/>
  <c r="F67" i="6" s="1"/>
  <c r="E66" i="6"/>
  <c r="F66" i="6" s="1"/>
  <c r="D66" i="6"/>
  <c r="D65" i="6"/>
  <c r="E65" i="6" s="1"/>
  <c r="F65" i="6" s="1"/>
  <c r="E64" i="6"/>
  <c r="F64" i="6" s="1"/>
  <c r="D64" i="6"/>
  <c r="D63" i="6"/>
  <c r="E63" i="6" s="1"/>
  <c r="F63" i="6" s="1"/>
  <c r="D62" i="6"/>
  <c r="E62" i="6" s="1"/>
  <c r="F62" i="6" s="1"/>
  <c r="D61" i="6"/>
  <c r="E61" i="6" s="1"/>
  <c r="F61" i="6" s="1"/>
  <c r="E60" i="6"/>
  <c r="F60" i="6" s="1"/>
  <c r="D60" i="6"/>
  <c r="D59" i="6"/>
  <c r="E59" i="6" s="1"/>
  <c r="F59" i="6" s="1"/>
  <c r="E58" i="6"/>
  <c r="F58" i="6" s="1"/>
  <c r="D58" i="6"/>
  <c r="D57" i="6"/>
  <c r="E57" i="6" s="1"/>
  <c r="F57" i="6" s="1"/>
  <c r="E56" i="6"/>
  <c r="F56" i="6" s="1"/>
  <c r="D56" i="6"/>
  <c r="D55" i="6"/>
  <c r="E55" i="6" s="1"/>
  <c r="F55" i="6" s="1"/>
  <c r="D54" i="6"/>
  <c r="E54" i="6" s="1"/>
  <c r="F54" i="6" s="1"/>
  <c r="D53" i="6"/>
  <c r="E53" i="6" s="1"/>
  <c r="F53" i="6" s="1"/>
  <c r="E52" i="6"/>
  <c r="F52" i="6" s="1"/>
  <c r="D52" i="6"/>
  <c r="D51" i="6"/>
  <c r="E51" i="6" s="1"/>
  <c r="F51" i="6" s="1"/>
  <c r="E50" i="6"/>
  <c r="F50" i="6" s="1"/>
  <c r="D50" i="6"/>
  <c r="D49" i="6"/>
  <c r="E49" i="6" s="1"/>
  <c r="F49" i="6" s="1"/>
  <c r="D48" i="6"/>
  <c r="E48" i="6" s="1"/>
  <c r="F48" i="6" s="1"/>
  <c r="D47" i="6"/>
  <c r="E47" i="6" s="1"/>
  <c r="F47" i="6" s="1"/>
  <c r="D46" i="6"/>
  <c r="E46" i="6" s="1"/>
  <c r="F46" i="6" s="1"/>
  <c r="D45" i="6"/>
  <c r="E45" i="6" s="1"/>
  <c r="F45" i="6" s="1"/>
  <c r="E44" i="6"/>
  <c r="F44" i="6" s="1"/>
  <c r="D44" i="6"/>
  <c r="D43" i="6"/>
  <c r="E43" i="6" s="1"/>
  <c r="F43" i="6" s="1"/>
  <c r="D42" i="6"/>
  <c r="E42" i="6" s="1"/>
  <c r="F42" i="6" s="1"/>
  <c r="D41" i="6"/>
  <c r="E41" i="6" s="1"/>
  <c r="F41" i="6" s="1"/>
  <c r="E40" i="6"/>
  <c r="F40" i="6" s="1"/>
  <c r="D40" i="6"/>
  <c r="D39" i="6"/>
  <c r="E39" i="6" s="1"/>
  <c r="F39" i="6" s="1"/>
  <c r="D38" i="6"/>
  <c r="E38" i="6" s="1"/>
  <c r="F38" i="6" s="1"/>
  <c r="D37" i="6"/>
  <c r="E37" i="6" s="1"/>
  <c r="F37" i="6" s="1"/>
  <c r="E36" i="6"/>
  <c r="F36" i="6" s="1"/>
  <c r="D36" i="6"/>
  <c r="D35" i="6"/>
  <c r="E35" i="6" s="1"/>
  <c r="F35" i="6" s="1"/>
  <c r="E34" i="6"/>
  <c r="F34" i="6" s="1"/>
  <c r="D34" i="6"/>
  <c r="D33" i="6"/>
  <c r="E33" i="6" s="1"/>
  <c r="F33" i="6" s="1"/>
  <c r="E32" i="6"/>
  <c r="F32" i="6" s="1"/>
  <c r="D32" i="6"/>
  <c r="D31" i="6"/>
  <c r="E31" i="6" s="1"/>
  <c r="F31" i="6" s="1"/>
  <c r="E30" i="6"/>
  <c r="F30" i="6" s="1"/>
  <c r="D30" i="6"/>
  <c r="D29" i="6"/>
  <c r="E29" i="6" s="1"/>
  <c r="F29" i="6" s="1"/>
  <c r="D28" i="6"/>
  <c r="E28" i="6" s="1"/>
  <c r="F28" i="6" s="1"/>
  <c r="D27" i="6"/>
  <c r="E27" i="6" s="1"/>
  <c r="F27" i="6" s="1"/>
  <c r="E26" i="6"/>
  <c r="F26" i="6" s="1"/>
  <c r="D26" i="6"/>
  <c r="D25" i="6"/>
  <c r="E25" i="6" s="1"/>
  <c r="F25" i="6" s="1"/>
  <c r="E24" i="6"/>
  <c r="F24" i="6" s="1"/>
  <c r="D24" i="6"/>
  <c r="D23" i="6"/>
  <c r="E23" i="6" s="1"/>
  <c r="F23" i="6" s="1"/>
  <c r="E22" i="6"/>
  <c r="F22" i="6" s="1"/>
  <c r="D22" i="6"/>
  <c r="D21" i="6"/>
  <c r="E21" i="6" s="1"/>
  <c r="F21" i="6" s="1"/>
  <c r="D20" i="6"/>
  <c r="E20" i="6" s="1"/>
  <c r="F20" i="6" s="1"/>
  <c r="D19" i="6"/>
  <c r="E19" i="6" s="1"/>
  <c r="F19" i="6" s="1"/>
  <c r="E18" i="6"/>
  <c r="F18" i="6" s="1"/>
  <c r="D18" i="6"/>
  <c r="D17" i="6"/>
  <c r="E17" i="6" s="1"/>
  <c r="F17" i="6" s="1"/>
  <c r="E16" i="6"/>
  <c r="F16" i="6" s="1"/>
  <c r="D16" i="6"/>
  <c r="D15" i="6"/>
  <c r="E15" i="6" s="1"/>
  <c r="F15" i="6" s="1"/>
  <c r="E14" i="6"/>
  <c r="F14" i="6" s="1"/>
  <c r="D14" i="6"/>
  <c r="D13" i="6"/>
  <c r="E13" i="6" s="1"/>
  <c r="F13" i="6" s="1"/>
  <c r="D12" i="6"/>
  <c r="E12" i="6" s="1"/>
  <c r="F12" i="6" s="1"/>
  <c r="D11" i="6"/>
  <c r="E11" i="6" s="1"/>
  <c r="F11" i="6" s="1"/>
  <c r="E10" i="6"/>
  <c r="F10" i="6" s="1"/>
  <c r="D10" i="6"/>
  <c r="D9" i="6"/>
  <c r="E9" i="6" s="1"/>
  <c r="F9" i="6" s="1"/>
  <c r="E8" i="6"/>
  <c r="F8" i="6" s="1"/>
  <c r="D8" i="6"/>
  <c r="D7" i="6"/>
  <c r="E7" i="6" s="1"/>
  <c r="F7" i="6" s="1"/>
  <c r="E6" i="6"/>
  <c r="F6" i="6" s="1"/>
  <c r="D6" i="6"/>
  <c r="G78" i="7" l="1"/>
  <c r="G70" i="7"/>
  <c r="K83" i="7"/>
  <c r="G76" i="7"/>
  <c r="K89" i="7"/>
  <c r="K90" i="7"/>
  <c r="K101" i="7"/>
  <c r="G94" i="7"/>
  <c r="K81" i="7"/>
  <c r="K82" i="7"/>
  <c r="K93" i="7"/>
  <c r="K94" i="7"/>
  <c r="G88" i="7"/>
  <c r="K100" i="7"/>
  <c r="G104" i="7"/>
  <c r="K85" i="7"/>
  <c r="K86" i="7"/>
  <c r="G80" i="7"/>
  <c r="G86" i="7"/>
  <c r="K99" i="7"/>
  <c r="G102" i="7"/>
  <c r="K97" i="7"/>
  <c r="K98" i="7"/>
  <c r="G92" i="7"/>
  <c r="K105" i="7"/>
  <c r="G100" i="7"/>
  <c r="J105" i="7"/>
  <c r="K79" i="7"/>
  <c r="K80" i="7"/>
  <c r="G74" i="7"/>
  <c r="K87" i="7"/>
  <c r="K88" i="7"/>
  <c r="G82" i="7"/>
  <c r="K95" i="7"/>
  <c r="K96" i="7"/>
  <c r="G90" i="7"/>
  <c r="K103" i="7"/>
  <c r="K104" i="7"/>
  <c r="G98" i="7"/>
  <c r="G44" i="7"/>
  <c r="F44" i="7"/>
  <c r="G46" i="7"/>
  <c r="F46" i="7"/>
  <c r="G7" i="7"/>
  <c r="G8" i="7"/>
  <c r="G9" i="7"/>
  <c r="G10" i="7"/>
  <c r="G11" i="7"/>
  <c r="G12" i="7"/>
  <c r="G13" i="7"/>
  <c r="G14" i="7"/>
  <c r="G15" i="7"/>
  <c r="K15" i="7"/>
  <c r="G16" i="7"/>
  <c r="K16" i="7"/>
  <c r="G17" i="7"/>
  <c r="K17" i="7"/>
  <c r="G18" i="7"/>
  <c r="K18" i="7"/>
  <c r="G19" i="7"/>
  <c r="K19" i="7"/>
  <c r="G20" i="7"/>
  <c r="K20" i="7"/>
  <c r="G21" i="7"/>
  <c r="K21" i="7"/>
  <c r="G22" i="7"/>
  <c r="K22" i="7"/>
  <c r="G23" i="7"/>
  <c r="K23" i="7"/>
  <c r="G24" i="7"/>
  <c r="K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5" i="7"/>
  <c r="J46" i="7"/>
  <c r="G47" i="7"/>
  <c r="G48" i="7"/>
  <c r="G49" i="7"/>
  <c r="G50" i="7"/>
  <c r="G51" i="7"/>
  <c r="G52" i="7"/>
  <c r="G53" i="7"/>
  <c r="K53" i="7"/>
  <c r="G54" i="7"/>
  <c r="G55" i="7"/>
  <c r="K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J68" i="7"/>
  <c r="J70" i="7"/>
  <c r="J72" i="7"/>
  <c r="J74" i="7"/>
  <c r="J76" i="7"/>
  <c r="J78" i="7"/>
  <c r="J80" i="7"/>
  <c r="J82" i="7"/>
  <c r="J84" i="7"/>
  <c r="J86" i="7"/>
  <c r="J88" i="7"/>
  <c r="J90" i="7"/>
  <c r="J92" i="7"/>
  <c r="J94" i="7"/>
  <c r="J96" i="7"/>
  <c r="J98" i="7"/>
  <c r="J100" i="7"/>
  <c r="J102" i="7"/>
  <c r="J10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5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F68" i="7"/>
  <c r="G69" i="7"/>
  <c r="J69" i="7"/>
  <c r="F70" i="7"/>
  <c r="G71" i="7"/>
  <c r="J71" i="7"/>
  <c r="F72" i="7"/>
  <c r="G73" i="7"/>
  <c r="J73" i="7"/>
  <c r="F74" i="7"/>
  <c r="G75" i="7"/>
  <c r="J75" i="7"/>
  <c r="F76" i="7"/>
  <c r="G77" i="7"/>
  <c r="J77" i="7"/>
  <c r="F78" i="7"/>
  <c r="G79" i="7"/>
  <c r="J79" i="7"/>
  <c r="F80" i="7"/>
  <c r="G81" i="7"/>
  <c r="J81" i="7"/>
  <c r="F82" i="7"/>
  <c r="G83" i="7"/>
  <c r="J83" i="7"/>
  <c r="F84" i="7"/>
  <c r="G85" i="7"/>
  <c r="J85" i="7"/>
  <c r="F86" i="7"/>
  <c r="G87" i="7"/>
  <c r="J87" i="7"/>
  <c r="F88" i="7"/>
  <c r="G89" i="7"/>
  <c r="J89" i="7"/>
  <c r="F90" i="7"/>
  <c r="G91" i="7"/>
  <c r="J91" i="7"/>
  <c r="F92" i="7"/>
  <c r="G93" i="7"/>
  <c r="J93" i="7"/>
  <c r="F94" i="7"/>
  <c r="G95" i="7"/>
  <c r="J95" i="7"/>
  <c r="F96" i="7"/>
  <c r="G97" i="7"/>
  <c r="J97" i="7"/>
  <c r="F98" i="7"/>
  <c r="G99" i="7"/>
  <c r="J99" i="7"/>
  <c r="F100" i="7"/>
  <c r="G101" i="7"/>
  <c r="J101" i="7"/>
  <c r="F102" i="7"/>
  <c r="G103" i="7"/>
  <c r="J103" i="7"/>
  <c r="F104" i="7"/>
  <c r="G105" i="7"/>
</calcChain>
</file>

<file path=xl/sharedStrings.xml><?xml version="1.0" encoding="utf-8"?>
<sst xmlns="http://schemas.openxmlformats.org/spreadsheetml/2006/main" count="35" uniqueCount="21">
  <si>
    <t>Calculate H, S, and F.  (For H, use a sum to approximate the integral.)  Plot h, S, and F vs. age.</t>
  </si>
  <si>
    <t>Mortality rate (hazard function)</t>
  </si>
  <si>
    <t>Cumulative hazard function</t>
  </si>
  <si>
    <t>Cumulative survival function</t>
  </si>
  <si>
    <t>Cumulative  fail    function</t>
  </si>
  <si>
    <t>Age</t>
  </si>
  <si>
    <t>h(t)</t>
  </si>
  <si>
    <t>H(t)</t>
  </si>
  <si>
    <t>S(t)</t>
  </si>
  <si>
    <t>F(t)</t>
  </si>
  <si>
    <t>d ln S(t) / dt</t>
  </si>
  <si>
    <t>AFR (FIT)</t>
  </si>
  <si>
    <t>h(t) (FIT)</t>
  </si>
  <si>
    <t>Age Range</t>
  </si>
  <si>
    <t>6-15</t>
  </si>
  <si>
    <t>71-80</t>
  </si>
  <si>
    <t>91-100</t>
  </si>
  <si>
    <t>1-100</t>
  </si>
  <si>
    <t>Human Mortality</t>
  </si>
  <si>
    <t>AFR, method 1</t>
  </si>
  <si>
    <t>AFR, method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</si>
</sst>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5" borderId="2" applyNumberFormat="0" applyFont="0" applyAlignment="0" applyProtection="0"/>
    <xf numFmtId="0" fontId="5" fillId="6" borderId="2" applyNumberFormat="0" applyFont="0" applyAlignment="0" applyProtection="0"/>
    <xf numFmtId="0" fontId="5" fillId="4" borderId="2" applyNumberFormat="0" applyFont="0" applyAlignment="0" applyProtection="0"/>
  </cellStyleXfs>
  <cellXfs count="25">
    <xf numFmtId="0" fontId="0" fillId="0" borderId="0" xfId="0"/>
    <xf numFmtId="0" fontId="2" fillId="0" borderId="0" xfId="1" applyFont="1"/>
    <xf numFmtId="0" fontId="1" fillId="0" borderId="0" xfId="1"/>
    <xf numFmtId="0" fontId="1" fillId="0" borderId="0" xfId="1" applyAlignment="1">
      <alignment horizontal="right"/>
    </xf>
    <xf numFmtId="0" fontId="1" fillId="0" borderId="0" xfId="1" applyFont="1"/>
    <xf numFmtId="0" fontId="3" fillId="2" borderId="0" xfId="1" applyFont="1" applyFill="1" applyAlignment="1">
      <alignment horizontal="center"/>
    </xf>
    <xf numFmtId="0" fontId="1" fillId="0" borderId="0" xfId="1" applyNumberFormat="1"/>
    <xf numFmtId="0" fontId="1" fillId="0" borderId="0" xfId="1" applyNumberFormat="1" applyFill="1"/>
    <xf numFmtId="0" fontId="1" fillId="0" borderId="0" xfId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3" fillId="2" borderId="0" xfId="1" applyNumberFormat="1" applyFont="1" applyFill="1" applyAlignment="1">
      <alignment horizontal="center"/>
    </xf>
    <xf numFmtId="3" fontId="1" fillId="3" borderId="0" xfId="1" applyNumberFormat="1" applyFill="1"/>
    <xf numFmtId="3" fontId="1" fillId="0" borderId="0" xfId="1" applyNumberFormat="1" applyFill="1"/>
    <xf numFmtId="3" fontId="1" fillId="0" borderId="0" xfId="1" applyNumberFormat="1"/>
    <xf numFmtId="0" fontId="3" fillId="2" borderId="1" xfId="1" applyFont="1" applyFill="1" applyBorder="1"/>
    <xf numFmtId="0" fontId="1" fillId="0" borderId="0" xfId="1" applyFont="1" applyFill="1" applyBorder="1" applyAlignment="1"/>
    <xf numFmtId="0" fontId="1" fillId="0" borderId="0" xfId="1" quotePrefix="1"/>
    <xf numFmtId="0" fontId="3" fillId="0" borderId="0" xfId="1" applyFont="1" applyFill="1" applyAlignment="1">
      <alignment horizontal="center" wrapText="1"/>
    </xf>
    <xf numFmtId="0" fontId="3" fillId="0" borderId="0" xfId="1" applyNumberFormat="1" applyFont="1" applyFill="1" applyAlignment="1">
      <alignment horizontal="center"/>
    </xf>
    <xf numFmtId="0" fontId="1" fillId="0" borderId="0" xfId="1" applyFill="1"/>
    <xf numFmtId="0" fontId="1" fillId="0" borderId="0" xfId="1" applyFont="1" applyFill="1" applyBorder="1"/>
    <xf numFmtId="0" fontId="1" fillId="0" borderId="0" xfId="1" quotePrefix="1" applyFont="1" applyFill="1" applyBorder="1"/>
    <xf numFmtId="3" fontId="1" fillId="0" borderId="0" xfId="1" applyNumberFormat="1" applyFont="1" applyFill="1" applyBorder="1"/>
    <xf numFmtId="0" fontId="1" fillId="0" borderId="0" xfId="1" applyAlignment="1">
      <alignment horizontal="center" wrapText="1"/>
    </xf>
    <xf numFmtId="0" fontId="1" fillId="0" borderId="0" xfId="1" applyNumberFormat="1" applyFill="1" applyAlignment="1">
      <alignment horizontal="center"/>
    </xf>
  </cellXfs>
  <cellStyles count="6">
    <cellStyle name="J - Input" xfId="3"/>
    <cellStyle name="J - Label" xfId="5"/>
    <cellStyle name="J - Output" xfId="4"/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Human Mortality Rate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'Ex 3.1a'!$B$6:$B$125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3.1a'!$C$6:$C$125</c:f>
              <c:numCache>
                <c:formatCode>General</c:formatCode>
                <c:ptCount val="120"/>
                <c:pt idx="0">
                  <c:v>7.0600000000000003E-3</c:v>
                </c:pt>
                <c:pt idx="1">
                  <c:v>5.2999999999999998E-4</c:v>
                </c:pt>
                <c:pt idx="2">
                  <c:v>3.6000000000000002E-4</c:v>
                </c:pt>
                <c:pt idx="3">
                  <c:v>2.7E-4</c:v>
                </c:pt>
                <c:pt idx="4">
                  <c:v>2.2000000000000001E-4</c:v>
                </c:pt>
                <c:pt idx="5">
                  <c:v>2.0000000000000001E-4</c:v>
                </c:pt>
                <c:pt idx="6">
                  <c:v>1.9000000000000001E-4</c:v>
                </c:pt>
                <c:pt idx="7">
                  <c:v>1.8000000000000001E-4</c:v>
                </c:pt>
                <c:pt idx="8">
                  <c:v>1.6000000000000001E-4</c:v>
                </c:pt>
                <c:pt idx="9">
                  <c:v>1.3999999999999999E-4</c:v>
                </c:pt>
                <c:pt idx="10">
                  <c:v>1.2999999999999999E-4</c:v>
                </c:pt>
                <c:pt idx="11">
                  <c:v>1.2999999999999999E-4</c:v>
                </c:pt>
                <c:pt idx="12">
                  <c:v>1.7000000000000001E-4</c:v>
                </c:pt>
                <c:pt idx="13">
                  <c:v>2.5999999999999998E-4</c:v>
                </c:pt>
                <c:pt idx="14">
                  <c:v>3.8000000000000002E-4</c:v>
                </c:pt>
                <c:pt idx="15">
                  <c:v>5.1000000000000004E-4</c:v>
                </c:pt>
                <c:pt idx="16">
                  <c:v>6.3000000000000003E-4</c:v>
                </c:pt>
                <c:pt idx="17">
                  <c:v>7.2999999999999996E-4</c:v>
                </c:pt>
                <c:pt idx="18">
                  <c:v>7.9000000000000001E-4</c:v>
                </c:pt>
                <c:pt idx="19">
                  <c:v>8.4000000000000003E-4</c:v>
                </c:pt>
                <c:pt idx="20">
                  <c:v>8.8000000000000003E-4</c:v>
                </c:pt>
                <c:pt idx="21">
                  <c:v>9.2000000000000003E-4</c:v>
                </c:pt>
                <c:pt idx="22">
                  <c:v>9.6000000000000002E-4</c:v>
                </c:pt>
                <c:pt idx="23">
                  <c:v>9.7000000000000005E-4</c:v>
                </c:pt>
                <c:pt idx="24">
                  <c:v>9.6000000000000002E-4</c:v>
                </c:pt>
                <c:pt idx="25">
                  <c:v>9.5E-4</c:v>
                </c:pt>
                <c:pt idx="26">
                  <c:v>9.5E-4</c:v>
                </c:pt>
                <c:pt idx="27">
                  <c:v>9.6000000000000002E-4</c:v>
                </c:pt>
                <c:pt idx="28">
                  <c:v>9.7999999999999997E-4</c:v>
                </c:pt>
                <c:pt idx="29">
                  <c:v>1.0200000000000001E-3</c:v>
                </c:pt>
                <c:pt idx="30">
                  <c:v>1.06E-3</c:v>
                </c:pt>
                <c:pt idx="31">
                  <c:v>1.1100000000000001E-3</c:v>
                </c:pt>
                <c:pt idx="32">
                  <c:v>1.17E-3</c:v>
                </c:pt>
                <c:pt idx="33">
                  <c:v>1.24E-3</c:v>
                </c:pt>
                <c:pt idx="34">
                  <c:v>1.33E-3</c:v>
                </c:pt>
                <c:pt idx="35">
                  <c:v>1.42E-3</c:v>
                </c:pt>
                <c:pt idx="36">
                  <c:v>1.5100000000000001E-3</c:v>
                </c:pt>
                <c:pt idx="37">
                  <c:v>1.6100000000000001E-3</c:v>
                </c:pt>
                <c:pt idx="38">
                  <c:v>1.73E-3</c:v>
                </c:pt>
                <c:pt idx="39">
                  <c:v>1.8699999999999999E-3</c:v>
                </c:pt>
                <c:pt idx="40">
                  <c:v>2.0100000000000001E-3</c:v>
                </c:pt>
                <c:pt idx="41">
                  <c:v>2.1700000000000001E-3</c:v>
                </c:pt>
                <c:pt idx="42">
                  <c:v>2.3400000000000001E-3</c:v>
                </c:pt>
                <c:pt idx="43">
                  <c:v>2.5300000000000001E-3</c:v>
                </c:pt>
                <c:pt idx="44">
                  <c:v>2.7399999999999998E-3</c:v>
                </c:pt>
                <c:pt idx="45">
                  <c:v>2.99E-3</c:v>
                </c:pt>
                <c:pt idx="46">
                  <c:v>3.2499999999999999E-3</c:v>
                </c:pt>
                <c:pt idx="47">
                  <c:v>3.5300000000000002E-3</c:v>
                </c:pt>
                <c:pt idx="48">
                  <c:v>3.81E-3</c:v>
                </c:pt>
                <c:pt idx="49">
                  <c:v>4.0899999999999999E-3</c:v>
                </c:pt>
                <c:pt idx="50">
                  <c:v>4.3899999999999998E-3</c:v>
                </c:pt>
                <c:pt idx="51">
                  <c:v>4.7299999999999998E-3</c:v>
                </c:pt>
                <c:pt idx="52">
                  <c:v>5.1200000000000004E-3</c:v>
                </c:pt>
                <c:pt idx="53">
                  <c:v>5.5700000000000003E-3</c:v>
                </c:pt>
                <c:pt idx="54">
                  <c:v>6.1000000000000004E-3</c:v>
                </c:pt>
                <c:pt idx="55">
                  <c:v>6.7299999999999999E-3</c:v>
                </c:pt>
                <c:pt idx="56">
                  <c:v>7.4200000000000004E-3</c:v>
                </c:pt>
                <c:pt idx="57">
                  <c:v>8.1600000000000006E-3</c:v>
                </c:pt>
                <c:pt idx="58">
                  <c:v>8.9200000000000008E-3</c:v>
                </c:pt>
                <c:pt idx="59">
                  <c:v>9.7099999999999999E-3</c:v>
                </c:pt>
                <c:pt idx="60">
                  <c:v>1.0580000000000001E-2</c:v>
                </c:pt>
                <c:pt idx="61">
                  <c:v>1.157E-2</c:v>
                </c:pt>
                <c:pt idx="62">
                  <c:v>1.265E-2</c:v>
                </c:pt>
                <c:pt idx="63">
                  <c:v>1.383E-2</c:v>
                </c:pt>
                <c:pt idx="64">
                  <c:v>1.5089999999999999E-2</c:v>
                </c:pt>
                <c:pt idx="65">
                  <c:v>1.6410000000000001E-2</c:v>
                </c:pt>
                <c:pt idx="66">
                  <c:v>1.7819999999999999E-2</c:v>
                </c:pt>
                <c:pt idx="67">
                  <c:v>1.941E-2</c:v>
                </c:pt>
                <c:pt idx="68">
                  <c:v>2.1229999999999999E-2</c:v>
                </c:pt>
                <c:pt idx="69">
                  <c:v>2.3230000000000001E-2</c:v>
                </c:pt>
                <c:pt idx="70">
                  <c:v>2.528E-2</c:v>
                </c:pt>
                <c:pt idx="71">
                  <c:v>2.7390000000000001E-2</c:v>
                </c:pt>
                <c:pt idx="72">
                  <c:v>2.9700000000000001E-2</c:v>
                </c:pt>
                <c:pt idx="73">
                  <c:v>3.2289999999999999E-2</c:v>
                </c:pt>
                <c:pt idx="74">
                  <c:v>3.5180000000000003E-2</c:v>
                </c:pt>
                <c:pt idx="75">
                  <c:v>3.8240000000000003E-2</c:v>
                </c:pt>
                <c:pt idx="76">
                  <c:v>4.1450000000000001E-2</c:v>
                </c:pt>
                <c:pt idx="77">
                  <c:v>4.5019999999999998E-2</c:v>
                </c:pt>
                <c:pt idx="78">
                  <c:v>4.9140000000000003E-2</c:v>
                </c:pt>
                <c:pt idx="79">
                  <c:v>5.3949999999999998E-2</c:v>
                </c:pt>
                <c:pt idx="80">
                  <c:v>5.9499999999999997E-2</c:v>
                </c:pt>
                <c:pt idx="81">
                  <c:v>6.5780000000000005E-2</c:v>
                </c:pt>
                <c:pt idx="82">
                  <c:v>7.2870000000000004E-2</c:v>
                </c:pt>
                <c:pt idx="83">
                  <c:v>8.0659999999999996E-2</c:v>
                </c:pt>
                <c:pt idx="84">
                  <c:v>8.9130000000000001E-2</c:v>
                </c:pt>
                <c:pt idx="85">
                  <c:v>9.7769999999999996E-2</c:v>
                </c:pt>
                <c:pt idx="86">
                  <c:v>0.107</c:v>
                </c:pt>
                <c:pt idx="87">
                  <c:v>0.11683</c:v>
                </c:pt>
                <c:pt idx="88">
                  <c:v>0.12725</c:v>
                </c:pt>
                <c:pt idx="89">
                  <c:v>0.13827</c:v>
                </c:pt>
                <c:pt idx="90">
                  <c:v>0.14989</c:v>
                </c:pt>
                <c:pt idx="91">
                  <c:v>0.16209999999999999</c:v>
                </c:pt>
                <c:pt idx="92">
                  <c:v>0.17488999999999999</c:v>
                </c:pt>
                <c:pt idx="93">
                  <c:v>0.18823999999999999</c:v>
                </c:pt>
                <c:pt idx="94">
                  <c:v>0.20211999999999999</c:v>
                </c:pt>
                <c:pt idx="95">
                  <c:v>0.21651000000000001</c:v>
                </c:pt>
                <c:pt idx="96">
                  <c:v>0.23138</c:v>
                </c:pt>
                <c:pt idx="97">
                  <c:v>0.24668000000000001</c:v>
                </c:pt>
                <c:pt idx="98">
                  <c:v>0.26236999999999999</c:v>
                </c:pt>
                <c:pt idx="99">
                  <c:v>0.27839000000000003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356864"/>
        <c:axId val="292358784"/>
      </c:scatterChart>
      <c:valAx>
        <c:axId val="292356864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(years)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92358784"/>
        <c:crosses val="autoZero"/>
        <c:crossBetween val="midCat"/>
      </c:valAx>
      <c:valAx>
        <c:axId val="292358784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 b="1"/>
                </a:pPr>
                <a:r>
                  <a:rPr lang="en-US" sz="1100" b="1"/>
                  <a:t>Mortality rate (fraction per year)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2923568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Human Mortality S(t) and F(t) Functions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372440944881889"/>
          <c:y val="0.16251166520851448"/>
          <c:w val="0.69014348206474185"/>
          <c:h val="0.668595435987168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 3.1a'!$E$5</c:f>
              <c:strCache>
                <c:ptCount val="1"/>
                <c:pt idx="0">
                  <c:v>S(t)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'Ex 3.1a'!$B$6:$B$125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3.1a'!$E$6:$E$125</c:f>
              <c:numCache>
                <c:formatCode>General</c:formatCode>
                <c:ptCount val="120"/>
                <c:pt idx="0">
                  <c:v>0.99296486325406741</c:v>
                </c:pt>
                <c:pt idx="1">
                  <c:v>0.99243873131382276</c:v>
                </c:pt>
                <c:pt idx="2">
                  <c:v>0.99208151767286301</c:v>
                </c:pt>
                <c:pt idx="3">
                  <c:v>0.99181369182120838</c:v>
                </c:pt>
                <c:pt idx="4">
                  <c:v>0.99159551680913904</c:v>
                </c:pt>
                <c:pt idx="5">
                  <c:v>0.99139721753636545</c:v>
                </c:pt>
                <c:pt idx="6">
                  <c:v>0.99120886995862001</c:v>
                </c:pt>
                <c:pt idx="7">
                  <c:v>0.99103046841864784</c:v>
                </c:pt>
                <c:pt idx="8">
                  <c:v>0.99087191622821424</c:v>
                </c:pt>
                <c:pt idx="9">
                  <c:v>0.99073320387003394</c:v>
                </c:pt>
                <c:pt idx="10">
                  <c:v>0.99060441692486367</c:v>
                </c:pt>
                <c:pt idx="11">
                  <c:v>0.99047564672090804</c:v>
                </c:pt>
                <c:pt idx="12">
                  <c:v>0.99030728017252756</c:v>
                </c:pt>
                <c:pt idx="13">
                  <c:v>0.99004983374916811</c:v>
                </c:pt>
                <c:pt idx="14">
                  <c:v>0.98967368628488794</c:v>
                </c:pt>
                <c:pt idx="15">
                  <c:v>0.98916908139006809</c:v>
                </c:pt>
                <c:pt idx="16">
                  <c:v>0.98854610112817987</c:v>
                </c:pt>
                <c:pt idx="17">
                  <c:v>0.9878247258083831</c:v>
                </c:pt>
                <c:pt idx="18">
                  <c:v>0.98704465244454354</c:v>
                </c:pt>
                <c:pt idx="19">
                  <c:v>0.98621588306835972</c:v>
                </c:pt>
                <c:pt idx="20">
                  <c:v>0.98534839484206105</c:v>
                </c:pt>
                <c:pt idx="21">
                  <c:v>0.98444229119039672</c:v>
                </c:pt>
                <c:pt idx="22">
                  <c:v>0.98349768007673455</c:v>
                </c:pt>
                <c:pt idx="23">
                  <c:v>0.98254414986397809</c:v>
                </c:pt>
                <c:pt idx="24">
                  <c:v>0.98160136009160559</c:v>
                </c:pt>
                <c:pt idx="25">
                  <c:v>0.98066928160689892</c:v>
                </c:pt>
                <c:pt idx="26">
                  <c:v>0.97973808817628538</c:v>
                </c:pt>
                <c:pt idx="27">
                  <c:v>0.97879799093051356</c:v>
                </c:pt>
                <c:pt idx="28">
                  <c:v>0.97783923876469503</c:v>
                </c:pt>
                <c:pt idx="29">
                  <c:v>0.97684235124022267</c:v>
                </c:pt>
                <c:pt idx="30">
                  <c:v>0.97580744694408661</c:v>
                </c:pt>
                <c:pt idx="31">
                  <c:v>0.97472490160179392</c:v>
                </c:pt>
                <c:pt idx="32">
                  <c:v>0.97358514035726618</c:v>
                </c:pt>
                <c:pt idx="33">
                  <c:v>0.97237864296619814</c:v>
                </c:pt>
                <c:pt idx="34">
                  <c:v>0.97108623901019497</c:v>
                </c:pt>
                <c:pt idx="35">
                  <c:v>0.96970827513669455</c:v>
                </c:pt>
                <c:pt idx="36">
                  <c:v>0.96824512060092416</c:v>
                </c:pt>
                <c:pt idx="37">
                  <c:v>0.96668750017765637</c:v>
                </c:pt>
                <c:pt idx="38">
                  <c:v>0.96501657656801365</c:v>
                </c:pt>
                <c:pt idx="39">
                  <c:v>0.96321368180181632</c:v>
                </c:pt>
                <c:pt idx="40">
                  <c:v>0.96127956673820181</c:v>
                </c:pt>
                <c:pt idx="41">
                  <c:v>0.9591958517268343</c:v>
                </c:pt>
                <c:pt idx="42">
                  <c:v>0.95695395747304668</c:v>
                </c:pt>
                <c:pt idx="43">
                  <c:v>0.95453592406270305</c:v>
                </c:pt>
                <c:pt idx="44">
                  <c:v>0.95192407549736502</c:v>
                </c:pt>
                <c:pt idx="45">
                  <c:v>0.94908207342204542</c:v>
                </c:pt>
                <c:pt idx="46">
                  <c:v>0.94600256359749835</c:v>
                </c:pt>
                <c:pt idx="47">
                  <c:v>0.9426690616404888</c:v>
                </c:pt>
                <c:pt idx="48">
                  <c:v>0.93908432577382883</c:v>
                </c:pt>
                <c:pt idx="49">
                  <c:v>0.93525131473224177</c:v>
                </c:pt>
                <c:pt idx="50">
                  <c:v>0.93115456041571154</c:v>
                </c:pt>
                <c:pt idx="51">
                  <c:v>0.92676059925522447</c:v>
                </c:pt>
                <c:pt idx="52">
                  <c:v>0.92202771151878948</c:v>
                </c:pt>
                <c:pt idx="53">
                  <c:v>0.91690629355560715</c:v>
                </c:pt>
                <c:pt idx="54">
                  <c:v>0.91133018957262446</c:v>
                </c:pt>
                <c:pt idx="55">
                  <c:v>0.90521752956936907</c:v>
                </c:pt>
                <c:pt idx="56">
                  <c:v>0.8985256729903055</c:v>
                </c:pt>
                <c:pt idx="57">
                  <c:v>0.8912235367326844</c:v>
                </c:pt>
                <c:pt idx="58">
                  <c:v>0.88330917332222036</c:v>
                </c:pt>
                <c:pt idx="59">
                  <c:v>0.87477374780296169</c:v>
                </c:pt>
                <c:pt idx="60">
                  <c:v>0.86556742885513016</c:v>
                </c:pt>
                <c:pt idx="61">
                  <c:v>0.85561052546247807</c:v>
                </c:pt>
                <c:pt idx="62">
                  <c:v>0.8448552230270977</c:v>
                </c:pt>
                <c:pt idx="63">
                  <c:v>0.8332513013661067</c:v>
                </c:pt>
                <c:pt idx="64">
                  <c:v>0.82077193286735739</c:v>
                </c:pt>
                <c:pt idx="65">
                  <c:v>0.80741297547706703</c:v>
                </c:pt>
                <c:pt idx="66">
                  <c:v>0.79315231610264536</c:v>
                </c:pt>
                <c:pt idx="67">
                  <c:v>0.77790567695553758</c:v>
                </c:pt>
                <c:pt idx="68">
                  <c:v>0.76156481146953436</c:v>
                </c:pt>
                <c:pt idx="69">
                  <c:v>0.74407756168949557</c:v>
                </c:pt>
                <c:pt idx="70">
                  <c:v>0.72550305193672171</c:v>
                </c:pt>
                <c:pt idx="71">
                  <c:v>0.70590119620553715</c:v>
                </c:pt>
                <c:pt idx="72">
                  <c:v>0.68524420541293063</c:v>
                </c:pt>
                <c:pt idx="73">
                  <c:v>0.66347108875665728</c:v>
                </c:pt>
                <c:pt idx="74">
                  <c:v>0.64053596998183082</c:v>
                </c:pt>
                <c:pt idx="75">
                  <c:v>0.61650428862179218</c:v>
                </c:pt>
                <c:pt idx="76">
                  <c:v>0.59147255241277585</c:v>
                </c:pt>
                <c:pt idx="77">
                  <c:v>0.56543496186768483</c:v>
                </c:pt>
                <c:pt idx="78">
                  <c:v>0.5383211305281359</c:v>
                </c:pt>
                <c:pt idx="79">
                  <c:v>0.51004822444437392</c:v>
                </c:pt>
                <c:pt idx="80">
                  <c:v>0.48058556091660409</c:v>
                </c:pt>
                <c:pt idx="81">
                  <c:v>0.44998996340992464</c:v>
                </c:pt>
                <c:pt idx="82">
                  <c:v>0.41836542745967709</c:v>
                </c:pt>
                <c:pt idx="83">
                  <c:v>0.38594515697010878</c:v>
                </c:pt>
                <c:pt idx="84">
                  <c:v>0.3530343210515951</c:v>
                </c:pt>
                <c:pt idx="85">
                  <c:v>0.32015180661709436</c:v>
                </c:pt>
                <c:pt idx="86">
                  <c:v>0.28766461749968686</c:v>
                </c:pt>
                <c:pt idx="87">
                  <c:v>0.25594569139406909</c:v>
                </c:pt>
                <c:pt idx="88">
                  <c:v>0.2253636408135129</c:v>
                </c:pt>
                <c:pt idx="89">
                  <c:v>0.19626097506209789</c:v>
                </c:pt>
                <c:pt idx="90">
                  <c:v>0.16894196929146763</c:v>
                </c:pt>
                <c:pt idx="91">
                  <c:v>0.14366084505880075</c:v>
                </c:pt>
                <c:pt idx="92">
                  <c:v>0.12061037140543615</c:v>
                </c:pt>
                <c:pt idx="93">
                  <c:v>9.9915544982746587E-2</c:v>
                </c:pt>
                <c:pt idx="94">
                  <c:v>8.1630688757571263E-2</c:v>
                </c:pt>
                <c:pt idx="95">
                  <c:v>6.5739192109410427E-2</c:v>
                </c:pt>
                <c:pt idx="96">
                  <c:v>5.2159966688743287E-2</c:v>
                </c:pt>
                <c:pt idx="97">
                  <c:v>4.0757312807364936E-2</c:v>
                </c:pt>
                <c:pt idx="98">
                  <c:v>3.1351599263955955E-2</c:v>
                </c:pt>
                <c:pt idx="99">
                  <c:v>2.3733208715440823E-2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 3.1a'!$F$5</c:f>
              <c:strCache>
                <c:ptCount val="1"/>
                <c:pt idx="0">
                  <c:v>F(t)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'Ex 3.1a'!$B$6:$B$125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3.1a'!$F$6:$F$125</c:f>
              <c:numCache>
                <c:formatCode>General</c:formatCode>
                <c:ptCount val="120"/>
                <c:pt idx="0">
                  <c:v>7.0351367459325909E-3</c:v>
                </c:pt>
                <c:pt idx="1">
                  <c:v>7.561268686177236E-3</c:v>
                </c:pt>
                <c:pt idx="2">
                  <c:v>7.9184823271369886E-3</c:v>
                </c:pt>
                <c:pt idx="3">
                  <c:v>8.1863081787916236E-3</c:v>
                </c:pt>
                <c:pt idx="4">
                  <c:v>8.4044831908609563E-3</c:v>
                </c:pt>
                <c:pt idx="5">
                  <c:v>8.6027824636345507E-3</c:v>
                </c:pt>
                <c:pt idx="6">
                  <c:v>8.7911300413799909E-3</c:v>
                </c:pt>
                <c:pt idx="7">
                  <c:v>8.9695315813521637E-3</c:v>
                </c:pt>
                <c:pt idx="8">
                  <c:v>9.1280837717857555E-3</c:v>
                </c:pt>
                <c:pt idx="9">
                  <c:v>9.2667961299660595E-3</c:v>
                </c:pt>
                <c:pt idx="10">
                  <c:v>9.3955830751363267E-3</c:v>
                </c:pt>
                <c:pt idx="11">
                  <c:v>9.5243532790919572E-3</c:v>
                </c:pt>
                <c:pt idx="12">
                  <c:v>9.6927198274724402E-3</c:v>
                </c:pt>
                <c:pt idx="13">
                  <c:v>9.9501662508318933E-3</c:v>
                </c:pt>
                <c:pt idx="14">
                  <c:v>1.0326313715112057E-2</c:v>
                </c:pt>
                <c:pt idx="15">
                  <c:v>1.0830918609931905E-2</c:v>
                </c:pt>
                <c:pt idx="16">
                  <c:v>1.1453898871820134E-2</c:v>
                </c:pt>
                <c:pt idx="17">
                  <c:v>1.2175274191616903E-2</c:v>
                </c:pt>
                <c:pt idx="18">
                  <c:v>1.2955347555456465E-2</c:v>
                </c:pt>
                <c:pt idx="19">
                  <c:v>1.3784116931640278E-2</c:v>
                </c:pt>
                <c:pt idx="20">
                  <c:v>1.4651605157938952E-2</c:v>
                </c:pt>
                <c:pt idx="21">
                  <c:v>1.5557708809603277E-2</c:v>
                </c:pt>
                <c:pt idx="22">
                  <c:v>1.6502319923265452E-2</c:v>
                </c:pt>
                <c:pt idx="23">
                  <c:v>1.7455850136021911E-2</c:v>
                </c:pt>
                <c:pt idx="24">
                  <c:v>1.839863990839441E-2</c:v>
                </c:pt>
                <c:pt idx="25">
                  <c:v>1.9330718393101076E-2</c:v>
                </c:pt>
                <c:pt idx="26">
                  <c:v>2.0261911823714618E-2</c:v>
                </c:pt>
                <c:pt idx="27">
                  <c:v>2.1202009069486438E-2</c:v>
                </c:pt>
                <c:pt idx="28">
                  <c:v>2.2160761235304971E-2</c:v>
                </c:pt>
                <c:pt idx="29">
                  <c:v>2.3157648759777327E-2</c:v>
                </c:pt>
                <c:pt idx="30">
                  <c:v>2.4192553055913391E-2</c:v>
                </c:pt>
                <c:pt idx="31">
                  <c:v>2.5275098398206075E-2</c:v>
                </c:pt>
                <c:pt idx="32">
                  <c:v>2.6414859642733823E-2</c:v>
                </c:pt>
                <c:pt idx="33">
                  <c:v>2.7621357033801863E-2</c:v>
                </c:pt>
                <c:pt idx="34">
                  <c:v>2.8913760989805026E-2</c:v>
                </c:pt>
                <c:pt idx="35">
                  <c:v>3.0291724863305447E-2</c:v>
                </c:pt>
                <c:pt idx="36">
                  <c:v>3.1754879399075842E-2</c:v>
                </c:pt>
                <c:pt idx="37">
                  <c:v>3.3312499822343633E-2</c:v>
                </c:pt>
                <c:pt idx="38">
                  <c:v>3.4983423431986349E-2</c:v>
                </c:pt>
                <c:pt idx="39">
                  <c:v>3.6786318198183676E-2</c:v>
                </c:pt>
                <c:pt idx="40">
                  <c:v>3.8720433261798193E-2</c:v>
                </c:pt>
                <c:pt idx="41">
                  <c:v>4.0804148273165697E-2</c:v>
                </c:pt>
                <c:pt idx="42">
                  <c:v>4.3046042526953321E-2</c:v>
                </c:pt>
                <c:pt idx="43">
                  <c:v>4.5464075937296955E-2</c:v>
                </c:pt>
                <c:pt idx="44">
                  <c:v>4.8075924502634981E-2</c:v>
                </c:pt>
                <c:pt idx="45">
                  <c:v>5.0917926577954575E-2</c:v>
                </c:pt>
                <c:pt idx="46">
                  <c:v>5.3997436402501653E-2</c:v>
                </c:pt>
                <c:pt idx="47">
                  <c:v>5.7330938359511197E-2</c:v>
                </c:pt>
                <c:pt idx="48">
                  <c:v>6.0915674226171168E-2</c:v>
                </c:pt>
                <c:pt idx="49">
                  <c:v>6.4748685267758233E-2</c:v>
                </c:pt>
                <c:pt idx="50">
                  <c:v>6.8845439584288459E-2</c:v>
                </c:pt>
                <c:pt idx="51">
                  <c:v>7.3239400744775529E-2</c:v>
                </c:pt>
                <c:pt idx="52">
                  <c:v>7.7972288481210517E-2</c:v>
                </c:pt>
                <c:pt idx="53">
                  <c:v>8.3093706444392845E-2</c:v>
                </c:pt>
                <c:pt idx="54">
                  <c:v>8.8669810427375539E-2</c:v>
                </c:pt>
                <c:pt idx="55">
                  <c:v>9.4782470430630927E-2</c:v>
                </c:pt>
                <c:pt idx="56">
                  <c:v>0.1014743270096945</c:v>
                </c:pt>
                <c:pt idx="57">
                  <c:v>0.1087764632673156</c:v>
                </c:pt>
                <c:pt idx="58">
                  <c:v>0.11669082667777964</c:v>
                </c:pt>
                <c:pt idx="59">
                  <c:v>0.12522625219703831</c:v>
                </c:pt>
                <c:pt idx="60">
                  <c:v>0.13443257114486984</c:v>
                </c:pt>
                <c:pt idx="61">
                  <c:v>0.14438947453752193</c:v>
                </c:pt>
                <c:pt idx="62">
                  <c:v>0.1551447769729023</c:v>
                </c:pt>
                <c:pt idx="63">
                  <c:v>0.1667486986338933</c:v>
                </c:pt>
                <c:pt idx="64">
                  <c:v>0.17922806713264261</c:v>
                </c:pt>
                <c:pt idx="65">
                  <c:v>0.19258702452293297</c:v>
                </c:pt>
                <c:pt idx="66">
                  <c:v>0.20684768389735464</c:v>
                </c:pt>
                <c:pt idx="67">
                  <c:v>0.22209432304446242</c:v>
                </c:pt>
                <c:pt idx="68">
                  <c:v>0.23843518853046564</c:v>
                </c:pt>
                <c:pt idx="69">
                  <c:v>0.25592243831050443</c:v>
                </c:pt>
                <c:pt idx="70">
                  <c:v>0.27449694806327829</c:v>
                </c:pt>
                <c:pt idx="71">
                  <c:v>0.29409880379446285</c:v>
                </c:pt>
                <c:pt idx="72">
                  <c:v>0.31475579458706937</c:v>
                </c:pt>
                <c:pt idx="73">
                  <c:v>0.33652891124334272</c:v>
                </c:pt>
                <c:pt idx="74">
                  <c:v>0.35946403001816918</c:v>
                </c:pt>
                <c:pt idx="75">
                  <c:v>0.38349571137820782</c:v>
                </c:pt>
                <c:pt idx="76">
                  <c:v>0.40852744758722415</c:v>
                </c:pt>
                <c:pt idx="77">
                  <c:v>0.43456503813231517</c:v>
                </c:pt>
                <c:pt idx="78">
                  <c:v>0.4616788694718641</c:v>
                </c:pt>
                <c:pt idx="79">
                  <c:v>0.48995177555562608</c:v>
                </c:pt>
                <c:pt idx="80">
                  <c:v>0.51941443908339591</c:v>
                </c:pt>
                <c:pt idx="81">
                  <c:v>0.5500100365900753</c:v>
                </c:pt>
                <c:pt idx="82">
                  <c:v>0.58163457254032291</c:v>
                </c:pt>
                <c:pt idx="83">
                  <c:v>0.61405484302989122</c:v>
                </c:pt>
                <c:pt idx="84">
                  <c:v>0.64696567894840484</c:v>
                </c:pt>
                <c:pt idx="85">
                  <c:v>0.6798481933829057</c:v>
                </c:pt>
                <c:pt idx="86">
                  <c:v>0.71233538250031314</c:v>
                </c:pt>
                <c:pt idx="87">
                  <c:v>0.74405430860593091</c:v>
                </c:pt>
                <c:pt idx="88">
                  <c:v>0.7746363591864871</c:v>
                </c:pt>
                <c:pt idx="89">
                  <c:v>0.80373902493790217</c:v>
                </c:pt>
                <c:pt idx="90">
                  <c:v>0.83105803070853235</c:v>
                </c:pt>
                <c:pt idx="91">
                  <c:v>0.85633915494119928</c:v>
                </c:pt>
                <c:pt idx="92">
                  <c:v>0.87938962859456382</c:v>
                </c:pt>
                <c:pt idx="93">
                  <c:v>0.90008445501725343</c:v>
                </c:pt>
                <c:pt idx="94">
                  <c:v>0.91836931124242871</c:v>
                </c:pt>
                <c:pt idx="95">
                  <c:v>0.93426080789058963</c:v>
                </c:pt>
                <c:pt idx="96">
                  <c:v>0.94784003331125666</c:v>
                </c:pt>
                <c:pt idx="97">
                  <c:v>0.95924268719263506</c:v>
                </c:pt>
                <c:pt idx="98">
                  <c:v>0.96864840073604408</c:v>
                </c:pt>
                <c:pt idx="99">
                  <c:v>0.97626679128455918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384128"/>
        <c:axId val="292410880"/>
      </c:scatterChart>
      <c:valAx>
        <c:axId val="292384128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(years)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92410880"/>
        <c:crosses val="autoZero"/>
        <c:crossBetween val="midCat"/>
      </c:valAx>
      <c:valAx>
        <c:axId val="292410880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Cumulative S or F function</a:t>
                </a:r>
              </a:p>
            </c:rich>
          </c:tx>
          <c:layout>
            <c:manualLayout>
              <c:xMode val="edge"/>
              <c:yMode val="edge"/>
              <c:x val="2.4430446194225752E-2"/>
              <c:y val="0.243892534266550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9238412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6109711286089641"/>
          <c:y val="0.42112058909303174"/>
          <c:w val="0.12223622047244179"/>
          <c:h val="0.1674343832021009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Human Mortality Rate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'Ex 3.1b,c'!$B$6:$B$125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3.1b,c'!$C$6:$C$125</c:f>
              <c:numCache>
                <c:formatCode>General</c:formatCode>
                <c:ptCount val="120"/>
                <c:pt idx="0">
                  <c:v>7.0600000000000003E-3</c:v>
                </c:pt>
                <c:pt idx="1">
                  <c:v>5.2999999999999998E-4</c:v>
                </c:pt>
                <c:pt idx="2">
                  <c:v>3.6000000000000002E-4</c:v>
                </c:pt>
                <c:pt idx="3">
                  <c:v>2.7E-4</c:v>
                </c:pt>
                <c:pt idx="4">
                  <c:v>2.2000000000000001E-4</c:v>
                </c:pt>
                <c:pt idx="5">
                  <c:v>2.0000000000000001E-4</c:v>
                </c:pt>
                <c:pt idx="6">
                  <c:v>1.9000000000000001E-4</c:v>
                </c:pt>
                <c:pt idx="7">
                  <c:v>1.8000000000000001E-4</c:v>
                </c:pt>
                <c:pt idx="8">
                  <c:v>1.6000000000000001E-4</c:v>
                </c:pt>
                <c:pt idx="9">
                  <c:v>1.3999999999999999E-4</c:v>
                </c:pt>
                <c:pt idx="10">
                  <c:v>1.2999999999999999E-4</c:v>
                </c:pt>
                <c:pt idx="11">
                  <c:v>1.2999999999999999E-4</c:v>
                </c:pt>
                <c:pt idx="12">
                  <c:v>1.7000000000000001E-4</c:v>
                </c:pt>
                <c:pt idx="13">
                  <c:v>2.5999999999999998E-4</c:v>
                </c:pt>
                <c:pt idx="14">
                  <c:v>3.8000000000000002E-4</c:v>
                </c:pt>
                <c:pt idx="15">
                  <c:v>5.1000000000000004E-4</c:v>
                </c:pt>
                <c:pt idx="16">
                  <c:v>6.3000000000000003E-4</c:v>
                </c:pt>
                <c:pt idx="17">
                  <c:v>7.2999999999999996E-4</c:v>
                </c:pt>
                <c:pt idx="18">
                  <c:v>7.9000000000000001E-4</c:v>
                </c:pt>
                <c:pt idx="19">
                  <c:v>8.4000000000000003E-4</c:v>
                </c:pt>
                <c:pt idx="20">
                  <c:v>8.8000000000000003E-4</c:v>
                </c:pt>
                <c:pt idx="21">
                  <c:v>9.2000000000000003E-4</c:v>
                </c:pt>
                <c:pt idx="22">
                  <c:v>9.6000000000000002E-4</c:v>
                </c:pt>
                <c:pt idx="23">
                  <c:v>9.7000000000000005E-4</c:v>
                </c:pt>
                <c:pt idx="24">
                  <c:v>9.6000000000000002E-4</c:v>
                </c:pt>
                <c:pt idx="25">
                  <c:v>9.5E-4</c:v>
                </c:pt>
                <c:pt idx="26">
                  <c:v>9.5E-4</c:v>
                </c:pt>
                <c:pt idx="27">
                  <c:v>9.6000000000000002E-4</c:v>
                </c:pt>
                <c:pt idx="28">
                  <c:v>9.7999999999999997E-4</c:v>
                </c:pt>
                <c:pt idx="29">
                  <c:v>1.0200000000000001E-3</c:v>
                </c:pt>
                <c:pt idx="30">
                  <c:v>1.06E-3</c:v>
                </c:pt>
                <c:pt idx="31">
                  <c:v>1.1100000000000001E-3</c:v>
                </c:pt>
                <c:pt idx="32">
                  <c:v>1.17E-3</c:v>
                </c:pt>
                <c:pt idx="33">
                  <c:v>1.24E-3</c:v>
                </c:pt>
                <c:pt idx="34">
                  <c:v>1.33E-3</c:v>
                </c:pt>
                <c:pt idx="35">
                  <c:v>1.42E-3</c:v>
                </c:pt>
                <c:pt idx="36">
                  <c:v>1.5100000000000001E-3</c:v>
                </c:pt>
                <c:pt idx="37">
                  <c:v>1.6100000000000001E-3</c:v>
                </c:pt>
                <c:pt idx="38">
                  <c:v>1.73E-3</c:v>
                </c:pt>
                <c:pt idx="39">
                  <c:v>1.8699999999999999E-3</c:v>
                </c:pt>
                <c:pt idx="40">
                  <c:v>2.0100000000000001E-3</c:v>
                </c:pt>
                <c:pt idx="41">
                  <c:v>2.1700000000000001E-3</c:v>
                </c:pt>
                <c:pt idx="42">
                  <c:v>2.3400000000000001E-3</c:v>
                </c:pt>
                <c:pt idx="43">
                  <c:v>2.5300000000000001E-3</c:v>
                </c:pt>
                <c:pt idx="44">
                  <c:v>2.7399999999999998E-3</c:v>
                </c:pt>
                <c:pt idx="45">
                  <c:v>2.99E-3</c:v>
                </c:pt>
                <c:pt idx="46">
                  <c:v>3.2499999999999999E-3</c:v>
                </c:pt>
                <c:pt idx="47">
                  <c:v>3.5300000000000002E-3</c:v>
                </c:pt>
                <c:pt idx="48">
                  <c:v>3.81E-3</c:v>
                </c:pt>
                <c:pt idx="49">
                  <c:v>4.0899999999999999E-3</c:v>
                </c:pt>
                <c:pt idx="50">
                  <c:v>4.3899999999999998E-3</c:v>
                </c:pt>
                <c:pt idx="51">
                  <c:v>4.7299999999999998E-3</c:v>
                </c:pt>
                <c:pt idx="52">
                  <c:v>5.1200000000000004E-3</c:v>
                </c:pt>
                <c:pt idx="53">
                  <c:v>5.5700000000000003E-3</c:v>
                </c:pt>
                <c:pt idx="54">
                  <c:v>6.1000000000000004E-3</c:v>
                </c:pt>
                <c:pt idx="55">
                  <c:v>6.7299999999999999E-3</c:v>
                </c:pt>
                <c:pt idx="56">
                  <c:v>7.4200000000000004E-3</c:v>
                </c:pt>
                <c:pt idx="57">
                  <c:v>8.1600000000000006E-3</c:v>
                </c:pt>
                <c:pt idx="58">
                  <c:v>8.9200000000000008E-3</c:v>
                </c:pt>
                <c:pt idx="59">
                  <c:v>9.7099999999999999E-3</c:v>
                </c:pt>
                <c:pt idx="60">
                  <c:v>1.0580000000000001E-2</c:v>
                </c:pt>
                <c:pt idx="61">
                  <c:v>1.157E-2</c:v>
                </c:pt>
                <c:pt idx="62">
                  <c:v>1.265E-2</c:v>
                </c:pt>
                <c:pt idx="63">
                  <c:v>1.383E-2</c:v>
                </c:pt>
                <c:pt idx="64">
                  <c:v>1.5089999999999999E-2</c:v>
                </c:pt>
                <c:pt idx="65">
                  <c:v>1.6410000000000001E-2</c:v>
                </c:pt>
                <c:pt idx="66">
                  <c:v>1.7819999999999999E-2</c:v>
                </c:pt>
                <c:pt idx="67">
                  <c:v>1.941E-2</c:v>
                </c:pt>
                <c:pt idx="68">
                  <c:v>2.1229999999999999E-2</c:v>
                </c:pt>
                <c:pt idx="69">
                  <c:v>2.3230000000000001E-2</c:v>
                </c:pt>
                <c:pt idx="70">
                  <c:v>2.528E-2</c:v>
                </c:pt>
                <c:pt idx="71">
                  <c:v>2.7390000000000001E-2</c:v>
                </c:pt>
                <c:pt idx="72">
                  <c:v>2.9700000000000001E-2</c:v>
                </c:pt>
                <c:pt idx="73">
                  <c:v>3.2289999999999999E-2</c:v>
                </c:pt>
                <c:pt idx="74">
                  <c:v>3.5180000000000003E-2</c:v>
                </c:pt>
                <c:pt idx="75">
                  <c:v>3.8240000000000003E-2</c:v>
                </c:pt>
                <c:pt idx="76">
                  <c:v>4.1450000000000001E-2</c:v>
                </c:pt>
                <c:pt idx="77">
                  <c:v>4.5019999999999998E-2</c:v>
                </c:pt>
                <c:pt idx="78">
                  <c:v>4.9140000000000003E-2</c:v>
                </c:pt>
                <c:pt idx="79">
                  <c:v>5.3949999999999998E-2</c:v>
                </c:pt>
                <c:pt idx="80">
                  <c:v>5.9499999999999997E-2</c:v>
                </c:pt>
                <c:pt idx="81">
                  <c:v>6.5780000000000005E-2</c:v>
                </c:pt>
                <c:pt idx="82">
                  <c:v>7.2870000000000004E-2</c:v>
                </c:pt>
                <c:pt idx="83">
                  <c:v>8.0659999999999996E-2</c:v>
                </c:pt>
                <c:pt idx="84">
                  <c:v>8.9130000000000001E-2</c:v>
                </c:pt>
                <c:pt idx="85">
                  <c:v>9.7769999999999996E-2</c:v>
                </c:pt>
                <c:pt idx="86">
                  <c:v>0.107</c:v>
                </c:pt>
                <c:pt idx="87">
                  <c:v>0.11683</c:v>
                </c:pt>
                <c:pt idx="88">
                  <c:v>0.12725</c:v>
                </c:pt>
                <c:pt idx="89">
                  <c:v>0.13827</c:v>
                </c:pt>
                <c:pt idx="90">
                  <c:v>0.14989</c:v>
                </c:pt>
                <c:pt idx="91">
                  <c:v>0.16209999999999999</c:v>
                </c:pt>
                <c:pt idx="92">
                  <c:v>0.17488999999999999</c:v>
                </c:pt>
                <c:pt idx="93">
                  <c:v>0.18823999999999999</c:v>
                </c:pt>
                <c:pt idx="94">
                  <c:v>0.20211999999999999</c:v>
                </c:pt>
                <c:pt idx="95">
                  <c:v>0.21651000000000001</c:v>
                </c:pt>
                <c:pt idx="96">
                  <c:v>0.23138</c:v>
                </c:pt>
                <c:pt idx="97">
                  <c:v>0.24668000000000001</c:v>
                </c:pt>
                <c:pt idx="98">
                  <c:v>0.26236999999999999</c:v>
                </c:pt>
                <c:pt idx="99">
                  <c:v>0.27839000000000003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4459008"/>
        <c:axId val="284460928"/>
      </c:scatterChart>
      <c:valAx>
        <c:axId val="284459008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(years)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84460928"/>
        <c:crosses val="autoZero"/>
        <c:crossBetween val="midCat"/>
      </c:valAx>
      <c:valAx>
        <c:axId val="284460928"/>
        <c:scaling>
          <c:logBase val="10"/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 b="1"/>
                </a:pPr>
                <a:r>
                  <a:rPr lang="en-US" sz="1100" b="1"/>
                  <a:t>Mortality rate (fraction per year)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2844590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Human Mortality S(t) and F(t) Functions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372440944881889"/>
          <c:y val="0.16251166520851465"/>
          <c:w val="0.69014348206474185"/>
          <c:h val="0.668595435987168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'Ex 3.1b,c'!$E$5</c:f>
              <c:strCache>
                <c:ptCount val="1"/>
                <c:pt idx="0">
                  <c:v>S(t)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'Ex 3.1b,c'!$B$6:$B$125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3.1b,c'!$E$6:$E$125</c:f>
              <c:numCache>
                <c:formatCode>General</c:formatCode>
                <c:ptCount val="120"/>
                <c:pt idx="0">
                  <c:v>0.99296486325406741</c:v>
                </c:pt>
                <c:pt idx="1">
                  <c:v>0.99243873131382276</c:v>
                </c:pt>
                <c:pt idx="2">
                  <c:v>0.99208151767286301</c:v>
                </c:pt>
                <c:pt idx="3">
                  <c:v>0.99181369182120838</c:v>
                </c:pt>
                <c:pt idx="4">
                  <c:v>0.99159551680913904</c:v>
                </c:pt>
                <c:pt idx="5">
                  <c:v>0.99139721753636545</c:v>
                </c:pt>
                <c:pt idx="6">
                  <c:v>0.99120886995862001</c:v>
                </c:pt>
                <c:pt idx="7">
                  <c:v>0.99103046841864784</c:v>
                </c:pt>
                <c:pt idx="8">
                  <c:v>0.99087191622821424</c:v>
                </c:pt>
                <c:pt idx="9">
                  <c:v>0.99073320387003394</c:v>
                </c:pt>
                <c:pt idx="10">
                  <c:v>0.99060441692486367</c:v>
                </c:pt>
                <c:pt idx="11">
                  <c:v>0.99047564672090804</c:v>
                </c:pt>
                <c:pt idx="12">
                  <c:v>0.99030728017252756</c:v>
                </c:pt>
                <c:pt idx="13">
                  <c:v>0.99004983374916811</c:v>
                </c:pt>
                <c:pt idx="14">
                  <c:v>0.98967368628488794</c:v>
                </c:pt>
                <c:pt idx="15">
                  <c:v>0.98916908139006809</c:v>
                </c:pt>
                <c:pt idx="16">
                  <c:v>0.98854610112817987</c:v>
                </c:pt>
                <c:pt idx="17">
                  <c:v>0.9878247258083831</c:v>
                </c:pt>
                <c:pt idx="18">
                  <c:v>0.98704465244454354</c:v>
                </c:pt>
                <c:pt idx="19">
                  <c:v>0.98621588306835972</c:v>
                </c:pt>
                <c:pt idx="20">
                  <c:v>0.98534839484206105</c:v>
                </c:pt>
                <c:pt idx="21">
                  <c:v>0.98444229119039672</c:v>
                </c:pt>
                <c:pt idx="22">
                  <c:v>0.98349768007673455</c:v>
                </c:pt>
                <c:pt idx="23">
                  <c:v>0.98254414986397809</c:v>
                </c:pt>
                <c:pt idx="24">
                  <c:v>0.98160136009160559</c:v>
                </c:pt>
                <c:pt idx="25">
                  <c:v>0.98066928160689892</c:v>
                </c:pt>
                <c:pt idx="26">
                  <c:v>0.97973808817628538</c:v>
                </c:pt>
                <c:pt idx="27">
                  <c:v>0.97879799093051356</c:v>
                </c:pt>
                <c:pt idx="28">
                  <c:v>0.97783923876469503</c:v>
                </c:pt>
                <c:pt idx="29">
                  <c:v>0.97684235124022267</c:v>
                </c:pt>
                <c:pt idx="30">
                  <c:v>0.97580744694408661</c:v>
                </c:pt>
                <c:pt idx="31">
                  <c:v>0.97472490160179392</c:v>
                </c:pt>
                <c:pt idx="32">
                  <c:v>0.97358514035726618</c:v>
                </c:pt>
                <c:pt idx="33">
                  <c:v>0.97237864296619814</c:v>
                </c:pt>
                <c:pt idx="34">
                  <c:v>0.97108623901019497</c:v>
                </c:pt>
                <c:pt idx="35">
                  <c:v>0.96970827513669455</c:v>
                </c:pt>
                <c:pt idx="36">
                  <c:v>0.96824512060092416</c:v>
                </c:pt>
                <c:pt idx="37">
                  <c:v>0.96668750017765637</c:v>
                </c:pt>
                <c:pt idx="38">
                  <c:v>0.96501657656801365</c:v>
                </c:pt>
                <c:pt idx="39">
                  <c:v>0.96321368180181632</c:v>
                </c:pt>
                <c:pt idx="40">
                  <c:v>0.96127956673820181</c:v>
                </c:pt>
                <c:pt idx="41">
                  <c:v>0.9591958517268343</c:v>
                </c:pt>
                <c:pt idx="42">
                  <c:v>0.95695395747304668</c:v>
                </c:pt>
                <c:pt idx="43">
                  <c:v>0.95453592406270305</c:v>
                </c:pt>
                <c:pt idx="44">
                  <c:v>0.95192407549736502</c:v>
                </c:pt>
                <c:pt idx="45">
                  <c:v>0.94908207342204542</c:v>
                </c:pt>
                <c:pt idx="46">
                  <c:v>0.94600256359749835</c:v>
                </c:pt>
                <c:pt idx="47">
                  <c:v>0.9426690616404888</c:v>
                </c:pt>
                <c:pt idx="48">
                  <c:v>0.93908432577382883</c:v>
                </c:pt>
                <c:pt idx="49">
                  <c:v>0.93525131473224177</c:v>
                </c:pt>
                <c:pt idx="50">
                  <c:v>0.93115456041571154</c:v>
                </c:pt>
                <c:pt idx="51">
                  <c:v>0.92676059925522447</c:v>
                </c:pt>
                <c:pt idx="52">
                  <c:v>0.92202771151878948</c:v>
                </c:pt>
                <c:pt idx="53">
                  <c:v>0.91690629355560715</c:v>
                </c:pt>
                <c:pt idx="54">
                  <c:v>0.91133018957262446</c:v>
                </c:pt>
                <c:pt idx="55">
                  <c:v>0.90521752956936907</c:v>
                </c:pt>
                <c:pt idx="56">
                  <c:v>0.8985256729903055</c:v>
                </c:pt>
                <c:pt idx="57">
                  <c:v>0.8912235367326844</c:v>
                </c:pt>
                <c:pt idx="58">
                  <c:v>0.88330917332222036</c:v>
                </c:pt>
                <c:pt idx="59">
                  <c:v>0.87477374780296169</c:v>
                </c:pt>
                <c:pt idx="60">
                  <c:v>0.86556742885513016</c:v>
                </c:pt>
                <c:pt idx="61">
                  <c:v>0.85561052546247807</c:v>
                </c:pt>
                <c:pt idx="62">
                  <c:v>0.8448552230270977</c:v>
                </c:pt>
                <c:pt idx="63">
                  <c:v>0.8332513013661067</c:v>
                </c:pt>
                <c:pt idx="64">
                  <c:v>0.82077193286735739</c:v>
                </c:pt>
                <c:pt idx="65">
                  <c:v>0.80741297547706703</c:v>
                </c:pt>
                <c:pt idx="66">
                  <c:v>0.79315231610264536</c:v>
                </c:pt>
                <c:pt idx="67">
                  <c:v>0.77790567695553758</c:v>
                </c:pt>
                <c:pt idx="68">
                  <c:v>0.76156481146953436</c:v>
                </c:pt>
                <c:pt idx="69">
                  <c:v>0.74407756168949557</c:v>
                </c:pt>
                <c:pt idx="70">
                  <c:v>0.72550305193672171</c:v>
                </c:pt>
                <c:pt idx="71">
                  <c:v>0.70590119620553715</c:v>
                </c:pt>
                <c:pt idx="72">
                  <c:v>0.68524420541293063</c:v>
                </c:pt>
                <c:pt idx="73">
                  <c:v>0.66347108875665728</c:v>
                </c:pt>
                <c:pt idx="74">
                  <c:v>0.64053596998183082</c:v>
                </c:pt>
                <c:pt idx="75">
                  <c:v>0.61650428862179218</c:v>
                </c:pt>
                <c:pt idx="76">
                  <c:v>0.59147255241277585</c:v>
                </c:pt>
                <c:pt idx="77">
                  <c:v>0.56543496186768483</c:v>
                </c:pt>
                <c:pt idx="78">
                  <c:v>0.5383211305281359</c:v>
                </c:pt>
                <c:pt idx="79">
                  <c:v>0.51004822444437392</c:v>
                </c:pt>
                <c:pt idx="80">
                  <c:v>0.48058556091660409</c:v>
                </c:pt>
                <c:pt idx="81">
                  <c:v>0.44998996340992464</c:v>
                </c:pt>
                <c:pt idx="82">
                  <c:v>0.41836542745967709</c:v>
                </c:pt>
                <c:pt idx="83">
                  <c:v>0.38594515697010878</c:v>
                </c:pt>
                <c:pt idx="84">
                  <c:v>0.3530343210515951</c:v>
                </c:pt>
                <c:pt idx="85">
                  <c:v>0.32015180661709436</c:v>
                </c:pt>
                <c:pt idx="86">
                  <c:v>0.28766461749968686</c:v>
                </c:pt>
                <c:pt idx="87">
                  <c:v>0.25594569139406909</c:v>
                </c:pt>
                <c:pt idx="88">
                  <c:v>0.2253636408135129</c:v>
                </c:pt>
                <c:pt idx="89">
                  <c:v>0.19626097506209789</c:v>
                </c:pt>
                <c:pt idx="90">
                  <c:v>0.16894196929146763</c:v>
                </c:pt>
                <c:pt idx="91">
                  <c:v>0.14366084505880075</c:v>
                </c:pt>
                <c:pt idx="92">
                  <c:v>0.12061037140543615</c:v>
                </c:pt>
                <c:pt idx="93">
                  <c:v>9.9915544982746587E-2</c:v>
                </c:pt>
                <c:pt idx="94">
                  <c:v>8.1630688757571263E-2</c:v>
                </c:pt>
                <c:pt idx="95">
                  <c:v>6.5739192109410427E-2</c:v>
                </c:pt>
                <c:pt idx="96">
                  <c:v>5.2159966688743287E-2</c:v>
                </c:pt>
                <c:pt idx="97">
                  <c:v>4.0757312807364936E-2</c:v>
                </c:pt>
                <c:pt idx="98">
                  <c:v>3.1351599263955955E-2</c:v>
                </c:pt>
                <c:pt idx="99">
                  <c:v>2.3733208715440823E-2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 3.1b,c'!$F$5</c:f>
              <c:strCache>
                <c:ptCount val="1"/>
                <c:pt idx="0">
                  <c:v>F(t)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'Ex 3.1b,c'!$B$6:$B$125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3.1b,c'!$F$6:$F$125</c:f>
              <c:numCache>
                <c:formatCode>General</c:formatCode>
                <c:ptCount val="120"/>
                <c:pt idx="0">
                  <c:v>7.0351367459325909E-3</c:v>
                </c:pt>
                <c:pt idx="1">
                  <c:v>7.561268686177236E-3</c:v>
                </c:pt>
                <c:pt idx="2">
                  <c:v>7.9184823271369886E-3</c:v>
                </c:pt>
                <c:pt idx="3">
                  <c:v>8.1863081787916236E-3</c:v>
                </c:pt>
                <c:pt idx="4">
                  <c:v>8.4044831908609563E-3</c:v>
                </c:pt>
                <c:pt idx="5">
                  <c:v>8.6027824636345507E-3</c:v>
                </c:pt>
                <c:pt idx="6">
                  <c:v>8.7911300413799909E-3</c:v>
                </c:pt>
                <c:pt idx="7">
                  <c:v>8.9695315813521637E-3</c:v>
                </c:pt>
                <c:pt idx="8">
                  <c:v>9.1280837717857555E-3</c:v>
                </c:pt>
                <c:pt idx="9">
                  <c:v>9.2667961299660595E-3</c:v>
                </c:pt>
                <c:pt idx="10">
                  <c:v>9.3955830751363267E-3</c:v>
                </c:pt>
                <c:pt idx="11">
                  <c:v>9.5243532790919572E-3</c:v>
                </c:pt>
                <c:pt idx="12">
                  <c:v>9.6927198274724402E-3</c:v>
                </c:pt>
                <c:pt idx="13">
                  <c:v>9.9501662508318933E-3</c:v>
                </c:pt>
                <c:pt idx="14">
                  <c:v>1.0326313715112057E-2</c:v>
                </c:pt>
                <c:pt idx="15">
                  <c:v>1.0830918609931905E-2</c:v>
                </c:pt>
                <c:pt idx="16">
                  <c:v>1.1453898871820134E-2</c:v>
                </c:pt>
                <c:pt idx="17">
                  <c:v>1.2175274191616903E-2</c:v>
                </c:pt>
                <c:pt idx="18">
                  <c:v>1.2955347555456465E-2</c:v>
                </c:pt>
                <c:pt idx="19">
                  <c:v>1.3784116931640278E-2</c:v>
                </c:pt>
                <c:pt idx="20">
                  <c:v>1.4651605157938952E-2</c:v>
                </c:pt>
                <c:pt idx="21">
                  <c:v>1.5557708809603277E-2</c:v>
                </c:pt>
                <c:pt idx="22">
                  <c:v>1.6502319923265452E-2</c:v>
                </c:pt>
                <c:pt idx="23">
                  <c:v>1.7455850136021911E-2</c:v>
                </c:pt>
                <c:pt idx="24">
                  <c:v>1.839863990839441E-2</c:v>
                </c:pt>
                <c:pt idx="25">
                  <c:v>1.9330718393101076E-2</c:v>
                </c:pt>
                <c:pt idx="26">
                  <c:v>2.0261911823714618E-2</c:v>
                </c:pt>
                <c:pt idx="27">
                  <c:v>2.1202009069486438E-2</c:v>
                </c:pt>
                <c:pt idx="28">
                  <c:v>2.2160761235304971E-2</c:v>
                </c:pt>
                <c:pt idx="29">
                  <c:v>2.3157648759777327E-2</c:v>
                </c:pt>
                <c:pt idx="30">
                  <c:v>2.4192553055913391E-2</c:v>
                </c:pt>
                <c:pt idx="31">
                  <c:v>2.5275098398206075E-2</c:v>
                </c:pt>
                <c:pt idx="32">
                  <c:v>2.6414859642733823E-2</c:v>
                </c:pt>
                <c:pt idx="33">
                  <c:v>2.7621357033801863E-2</c:v>
                </c:pt>
                <c:pt idx="34">
                  <c:v>2.8913760989805026E-2</c:v>
                </c:pt>
                <c:pt idx="35">
                  <c:v>3.0291724863305447E-2</c:v>
                </c:pt>
                <c:pt idx="36">
                  <c:v>3.1754879399075842E-2</c:v>
                </c:pt>
                <c:pt idx="37">
                  <c:v>3.3312499822343633E-2</c:v>
                </c:pt>
                <c:pt idx="38">
                  <c:v>3.4983423431986349E-2</c:v>
                </c:pt>
                <c:pt idx="39">
                  <c:v>3.6786318198183676E-2</c:v>
                </c:pt>
                <c:pt idx="40">
                  <c:v>3.8720433261798193E-2</c:v>
                </c:pt>
                <c:pt idx="41">
                  <c:v>4.0804148273165697E-2</c:v>
                </c:pt>
                <c:pt idx="42">
                  <c:v>4.3046042526953321E-2</c:v>
                </c:pt>
                <c:pt idx="43">
                  <c:v>4.5464075937296955E-2</c:v>
                </c:pt>
                <c:pt idx="44">
                  <c:v>4.8075924502634981E-2</c:v>
                </c:pt>
                <c:pt idx="45">
                  <c:v>5.0917926577954575E-2</c:v>
                </c:pt>
                <c:pt idx="46">
                  <c:v>5.3997436402501653E-2</c:v>
                </c:pt>
                <c:pt idx="47">
                  <c:v>5.7330938359511197E-2</c:v>
                </c:pt>
                <c:pt idx="48">
                  <c:v>6.0915674226171168E-2</c:v>
                </c:pt>
                <c:pt idx="49">
                  <c:v>6.4748685267758233E-2</c:v>
                </c:pt>
                <c:pt idx="50">
                  <c:v>6.8845439584288459E-2</c:v>
                </c:pt>
                <c:pt idx="51">
                  <c:v>7.3239400744775529E-2</c:v>
                </c:pt>
                <c:pt idx="52">
                  <c:v>7.7972288481210517E-2</c:v>
                </c:pt>
                <c:pt idx="53">
                  <c:v>8.3093706444392845E-2</c:v>
                </c:pt>
                <c:pt idx="54">
                  <c:v>8.8669810427375539E-2</c:v>
                </c:pt>
                <c:pt idx="55">
                  <c:v>9.4782470430630927E-2</c:v>
                </c:pt>
                <c:pt idx="56">
                  <c:v>0.1014743270096945</c:v>
                </c:pt>
                <c:pt idx="57">
                  <c:v>0.1087764632673156</c:v>
                </c:pt>
                <c:pt idx="58">
                  <c:v>0.11669082667777964</c:v>
                </c:pt>
                <c:pt idx="59">
                  <c:v>0.12522625219703831</c:v>
                </c:pt>
                <c:pt idx="60">
                  <c:v>0.13443257114486984</c:v>
                </c:pt>
                <c:pt idx="61">
                  <c:v>0.14438947453752193</c:v>
                </c:pt>
                <c:pt idx="62">
                  <c:v>0.1551447769729023</c:v>
                </c:pt>
                <c:pt idx="63">
                  <c:v>0.1667486986338933</c:v>
                </c:pt>
                <c:pt idx="64">
                  <c:v>0.17922806713264261</c:v>
                </c:pt>
                <c:pt idx="65">
                  <c:v>0.19258702452293297</c:v>
                </c:pt>
                <c:pt idx="66">
                  <c:v>0.20684768389735464</c:v>
                </c:pt>
                <c:pt idx="67">
                  <c:v>0.22209432304446242</c:v>
                </c:pt>
                <c:pt idx="68">
                  <c:v>0.23843518853046564</c:v>
                </c:pt>
                <c:pt idx="69">
                  <c:v>0.25592243831050443</c:v>
                </c:pt>
                <c:pt idx="70">
                  <c:v>0.27449694806327829</c:v>
                </c:pt>
                <c:pt idx="71">
                  <c:v>0.29409880379446285</c:v>
                </c:pt>
                <c:pt idx="72">
                  <c:v>0.31475579458706937</c:v>
                </c:pt>
                <c:pt idx="73">
                  <c:v>0.33652891124334272</c:v>
                </c:pt>
                <c:pt idx="74">
                  <c:v>0.35946403001816918</c:v>
                </c:pt>
                <c:pt idx="75">
                  <c:v>0.38349571137820782</c:v>
                </c:pt>
                <c:pt idx="76">
                  <c:v>0.40852744758722415</c:v>
                </c:pt>
                <c:pt idx="77">
                  <c:v>0.43456503813231517</c:v>
                </c:pt>
                <c:pt idx="78">
                  <c:v>0.4616788694718641</c:v>
                </c:pt>
                <c:pt idx="79">
                  <c:v>0.48995177555562608</c:v>
                </c:pt>
                <c:pt idx="80">
                  <c:v>0.51941443908339591</c:v>
                </c:pt>
                <c:pt idx="81">
                  <c:v>0.5500100365900753</c:v>
                </c:pt>
                <c:pt idx="82">
                  <c:v>0.58163457254032291</c:v>
                </c:pt>
                <c:pt idx="83">
                  <c:v>0.61405484302989122</c:v>
                </c:pt>
                <c:pt idx="84">
                  <c:v>0.64696567894840484</c:v>
                </c:pt>
                <c:pt idx="85">
                  <c:v>0.6798481933829057</c:v>
                </c:pt>
                <c:pt idx="86">
                  <c:v>0.71233538250031314</c:v>
                </c:pt>
                <c:pt idx="87">
                  <c:v>0.74405430860593091</c:v>
                </c:pt>
                <c:pt idx="88">
                  <c:v>0.7746363591864871</c:v>
                </c:pt>
                <c:pt idx="89">
                  <c:v>0.80373902493790217</c:v>
                </c:pt>
                <c:pt idx="90">
                  <c:v>0.83105803070853235</c:v>
                </c:pt>
                <c:pt idx="91">
                  <c:v>0.85633915494119928</c:v>
                </c:pt>
                <c:pt idx="92">
                  <c:v>0.87938962859456382</c:v>
                </c:pt>
                <c:pt idx="93">
                  <c:v>0.90008445501725343</c:v>
                </c:pt>
                <c:pt idx="94">
                  <c:v>0.91836931124242871</c:v>
                </c:pt>
                <c:pt idx="95">
                  <c:v>0.93426080789058963</c:v>
                </c:pt>
                <c:pt idx="96">
                  <c:v>0.94784003331125666</c:v>
                </c:pt>
                <c:pt idx="97">
                  <c:v>0.95924268719263506</c:v>
                </c:pt>
                <c:pt idx="98">
                  <c:v>0.96864840073604408</c:v>
                </c:pt>
                <c:pt idx="99">
                  <c:v>0.97626679128455918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090432"/>
        <c:axId val="293092352"/>
      </c:scatterChart>
      <c:valAx>
        <c:axId val="293090432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(years)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93092352"/>
        <c:crosses val="autoZero"/>
        <c:crossBetween val="midCat"/>
      </c:valAx>
      <c:valAx>
        <c:axId val="293092352"/>
        <c:scaling>
          <c:orientation val="minMax"/>
          <c:max val="1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Cumulative S or F function</a:t>
                </a:r>
              </a:p>
            </c:rich>
          </c:tx>
          <c:layout>
            <c:manualLayout>
              <c:xMode val="edge"/>
              <c:yMode val="edge"/>
              <c:x val="2.4430446194225752E-2"/>
              <c:y val="0.243892534266550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9309043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6109711286089574"/>
          <c:y val="0.42112058909303146"/>
          <c:w val="0.12223622047244165"/>
          <c:h val="0.1674343832021007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Human Mortality Rate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'Ex 3.1b,c'!$B$6:$B$105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3.1b,c'!$C$6:$C$105</c:f>
              <c:numCache>
                <c:formatCode>General</c:formatCode>
                <c:ptCount val="100"/>
                <c:pt idx="0">
                  <c:v>7.0600000000000003E-3</c:v>
                </c:pt>
                <c:pt idx="1">
                  <c:v>5.2999999999999998E-4</c:v>
                </c:pt>
                <c:pt idx="2">
                  <c:v>3.6000000000000002E-4</c:v>
                </c:pt>
                <c:pt idx="3">
                  <c:v>2.7E-4</c:v>
                </c:pt>
                <c:pt idx="4">
                  <c:v>2.2000000000000001E-4</c:v>
                </c:pt>
                <c:pt idx="5">
                  <c:v>2.0000000000000001E-4</c:v>
                </c:pt>
                <c:pt idx="6">
                  <c:v>1.9000000000000001E-4</c:v>
                </c:pt>
                <c:pt idx="7">
                  <c:v>1.8000000000000001E-4</c:v>
                </c:pt>
                <c:pt idx="8">
                  <c:v>1.6000000000000001E-4</c:v>
                </c:pt>
                <c:pt idx="9">
                  <c:v>1.3999999999999999E-4</c:v>
                </c:pt>
                <c:pt idx="10">
                  <c:v>1.2999999999999999E-4</c:v>
                </c:pt>
                <c:pt idx="11">
                  <c:v>1.2999999999999999E-4</c:v>
                </c:pt>
                <c:pt idx="12">
                  <c:v>1.7000000000000001E-4</c:v>
                </c:pt>
                <c:pt idx="13">
                  <c:v>2.5999999999999998E-4</c:v>
                </c:pt>
                <c:pt idx="14">
                  <c:v>3.8000000000000002E-4</c:v>
                </c:pt>
                <c:pt idx="15">
                  <c:v>5.1000000000000004E-4</c:v>
                </c:pt>
                <c:pt idx="16">
                  <c:v>6.3000000000000003E-4</c:v>
                </c:pt>
                <c:pt idx="17">
                  <c:v>7.2999999999999996E-4</c:v>
                </c:pt>
                <c:pt idx="18">
                  <c:v>7.9000000000000001E-4</c:v>
                </c:pt>
                <c:pt idx="19">
                  <c:v>8.4000000000000003E-4</c:v>
                </c:pt>
                <c:pt idx="20">
                  <c:v>8.8000000000000003E-4</c:v>
                </c:pt>
                <c:pt idx="21">
                  <c:v>9.2000000000000003E-4</c:v>
                </c:pt>
                <c:pt idx="22">
                  <c:v>9.6000000000000002E-4</c:v>
                </c:pt>
                <c:pt idx="23">
                  <c:v>9.7000000000000005E-4</c:v>
                </c:pt>
                <c:pt idx="24">
                  <c:v>9.6000000000000002E-4</c:v>
                </c:pt>
                <c:pt idx="25">
                  <c:v>9.5E-4</c:v>
                </c:pt>
                <c:pt idx="26">
                  <c:v>9.5E-4</c:v>
                </c:pt>
                <c:pt idx="27">
                  <c:v>9.6000000000000002E-4</c:v>
                </c:pt>
                <c:pt idx="28">
                  <c:v>9.7999999999999997E-4</c:v>
                </c:pt>
                <c:pt idx="29">
                  <c:v>1.0200000000000001E-3</c:v>
                </c:pt>
                <c:pt idx="30">
                  <c:v>1.06E-3</c:v>
                </c:pt>
                <c:pt idx="31">
                  <c:v>1.1100000000000001E-3</c:v>
                </c:pt>
                <c:pt idx="32">
                  <c:v>1.17E-3</c:v>
                </c:pt>
                <c:pt idx="33">
                  <c:v>1.24E-3</c:v>
                </c:pt>
                <c:pt idx="34">
                  <c:v>1.33E-3</c:v>
                </c:pt>
                <c:pt idx="35">
                  <c:v>1.42E-3</c:v>
                </c:pt>
                <c:pt idx="36">
                  <c:v>1.5100000000000001E-3</c:v>
                </c:pt>
                <c:pt idx="37">
                  <c:v>1.6100000000000001E-3</c:v>
                </c:pt>
                <c:pt idx="38">
                  <c:v>1.73E-3</c:v>
                </c:pt>
                <c:pt idx="39">
                  <c:v>1.8699999999999999E-3</c:v>
                </c:pt>
                <c:pt idx="40">
                  <c:v>2.0100000000000001E-3</c:v>
                </c:pt>
                <c:pt idx="41">
                  <c:v>2.1700000000000001E-3</c:v>
                </c:pt>
                <c:pt idx="42">
                  <c:v>2.3400000000000001E-3</c:v>
                </c:pt>
                <c:pt idx="43">
                  <c:v>2.5300000000000001E-3</c:v>
                </c:pt>
                <c:pt idx="44">
                  <c:v>2.7399999999999998E-3</c:v>
                </c:pt>
                <c:pt idx="45">
                  <c:v>2.99E-3</c:v>
                </c:pt>
                <c:pt idx="46">
                  <c:v>3.2499999999999999E-3</c:v>
                </c:pt>
                <c:pt idx="47">
                  <c:v>3.5300000000000002E-3</c:v>
                </c:pt>
                <c:pt idx="48">
                  <c:v>3.81E-3</c:v>
                </c:pt>
                <c:pt idx="49">
                  <c:v>4.0899999999999999E-3</c:v>
                </c:pt>
                <c:pt idx="50">
                  <c:v>4.3899999999999998E-3</c:v>
                </c:pt>
                <c:pt idx="51">
                  <c:v>4.7299999999999998E-3</c:v>
                </c:pt>
                <c:pt idx="52">
                  <c:v>5.1200000000000004E-3</c:v>
                </c:pt>
                <c:pt idx="53">
                  <c:v>5.5700000000000003E-3</c:v>
                </c:pt>
                <c:pt idx="54">
                  <c:v>6.1000000000000004E-3</c:v>
                </c:pt>
                <c:pt idx="55">
                  <c:v>6.7299999999999999E-3</c:v>
                </c:pt>
                <c:pt idx="56">
                  <c:v>7.4200000000000004E-3</c:v>
                </c:pt>
                <c:pt idx="57">
                  <c:v>8.1600000000000006E-3</c:v>
                </c:pt>
                <c:pt idx="58">
                  <c:v>8.9200000000000008E-3</c:v>
                </c:pt>
                <c:pt idx="59">
                  <c:v>9.7099999999999999E-3</c:v>
                </c:pt>
                <c:pt idx="60">
                  <c:v>1.0580000000000001E-2</c:v>
                </c:pt>
                <c:pt idx="61">
                  <c:v>1.157E-2</c:v>
                </c:pt>
                <c:pt idx="62">
                  <c:v>1.265E-2</c:v>
                </c:pt>
                <c:pt idx="63">
                  <c:v>1.383E-2</c:v>
                </c:pt>
                <c:pt idx="64">
                  <c:v>1.5089999999999999E-2</c:v>
                </c:pt>
                <c:pt idx="65">
                  <c:v>1.6410000000000001E-2</c:v>
                </c:pt>
                <c:pt idx="66">
                  <c:v>1.7819999999999999E-2</c:v>
                </c:pt>
                <c:pt idx="67">
                  <c:v>1.941E-2</c:v>
                </c:pt>
                <c:pt idx="68">
                  <c:v>2.1229999999999999E-2</c:v>
                </c:pt>
                <c:pt idx="69">
                  <c:v>2.3230000000000001E-2</c:v>
                </c:pt>
                <c:pt idx="70">
                  <c:v>2.528E-2</c:v>
                </c:pt>
                <c:pt idx="71">
                  <c:v>2.7390000000000001E-2</c:v>
                </c:pt>
                <c:pt idx="72">
                  <c:v>2.9700000000000001E-2</c:v>
                </c:pt>
                <c:pt idx="73">
                  <c:v>3.2289999999999999E-2</c:v>
                </c:pt>
                <c:pt idx="74">
                  <c:v>3.5180000000000003E-2</c:v>
                </c:pt>
                <c:pt idx="75">
                  <c:v>3.8240000000000003E-2</c:v>
                </c:pt>
                <c:pt idx="76">
                  <c:v>4.1450000000000001E-2</c:v>
                </c:pt>
                <c:pt idx="77">
                  <c:v>4.5019999999999998E-2</c:v>
                </c:pt>
                <c:pt idx="78">
                  <c:v>4.9140000000000003E-2</c:v>
                </c:pt>
                <c:pt idx="79">
                  <c:v>5.3949999999999998E-2</c:v>
                </c:pt>
                <c:pt idx="80">
                  <c:v>5.9499999999999997E-2</c:v>
                </c:pt>
                <c:pt idx="81">
                  <c:v>6.5780000000000005E-2</c:v>
                </c:pt>
                <c:pt idx="82">
                  <c:v>7.2870000000000004E-2</c:v>
                </c:pt>
                <c:pt idx="83">
                  <c:v>8.0659999999999996E-2</c:v>
                </c:pt>
                <c:pt idx="84">
                  <c:v>8.9130000000000001E-2</c:v>
                </c:pt>
                <c:pt idx="85">
                  <c:v>9.7769999999999996E-2</c:v>
                </c:pt>
                <c:pt idx="86">
                  <c:v>0.107</c:v>
                </c:pt>
                <c:pt idx="87">
                  <c:v>0.11683</c:v>
                </c:pt>
                <c:pt idx="88">
                  <c:v>0.12725</c:v>
                </c:pt>
                <c:pt idx="89">
                  <c:v>0.13827</c:v>
                </c:pt>
                <c:pt idx="90">
                  <c:v>0.14989</c:v>
                </c:pt>
                <c:pt idx="91">
                  <c:v>0.16209999999999999</c:v>
                </c:pt>
                <c:pt idx="92">
                  <c:v>0.17488999999999999</c:v>
                </c:pt>
                <c:pt idx="93">
                  <c:v>0.18823999999999999</c:v>
                </c:pt>
                <c:pt idx="94">
                  <c:v>0.20211999999999999</c:v>
                </c:pt>
                <c:pt idx="95">
                  <c:v>0.21651000000000001</c:v>
                </c:pt>
                <c:pt idx="96">
                  <c:v>0.23138</c:v>
                </c:pt>
                <c:pt idx="97">
                  <c:v>0.24668000000000001</c:v>
                </c:pt>
                <c:pt idx="98">
                  <c:v>0.26236999999999999</c:v>
                </c:pt>
                <c:pt idx="99">
                  <c:v>0.27839000000000003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121408"/>
        <c:axId val="293135872"/>
      </c:scatterChart>
      <c:valAx>
        <c:axId val="293121408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(years)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93135872"/>
        <c:crosses val="autoZero"/>
        <c:crossBetween val="midCat"/>
      </c:valAx>
      <c:valAx>
        <c:axId val="293135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 b="1"/>
                </a:pPr>
                <a:r>
                  <a:rPr lang="en-US" sz="1100" b="1"/>
                  <a:t>Mortality rate (fraction per year)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11663203557888627"/>
            </c:manualLayout>
          </c:layout>
          <c:overlay val="0"/>
        </c:title>
        <c:numFmt formatCode="General" sourceLinked="1"/>
        <c:majorTickMark val="out"/>
        <c:minorTickMark val="out"/>
        <c:tickLblPos val="nextTo"/>
        <c:crossAx val="293121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Human Mortality Rate (in FIT)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'Ex 3.1b,c'!$B$6:$B$125</c:f>
              <c:numCache>
                <c:formatCode>General</c:formatCode>
                <c:ptCount val="1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'Ex 3.1b,c'!$I$6:$I$125</c:f>
              <c:numCache>
                <c:formatCode>#,##0</c:formatCode>
                <c:ptCount val="120"/>
                <c:pt idx="0">
                  <c:v>805.93607305936075</c:v>
                </c:pt>
                <c:pt idx="1">
                  <c:v>60.502283105022826</c:v>
                </c:pt>
                <c:pt idx="2">
                  <c:v>41.095890410958908</c:v>
                </c:pt>
                <c:pt idx="3">
                  <c:v>30.821917808219176</c:v>
                </c:pt>
                <c:pt idx="4">
                  <c:v>25.11415525114155</c:v>
                </c:pt>
                <c:pt idx="5">
                  <c:v>22.831050228310502</c:v>
                </c:pt>
                <c:pt idx="6">
                  <c:v>21.689497716894977</c:v>
                </c:pt>
                <c:pt idx="7">
                  <c:v>20.547945205479454</c:v>
                </c:pt>
                <c:pt idx="8">
                  <c:v>18.264840182648406</c:v>
                </c:pt>
                <c:pt idx="9">
                  <c:v>15.981735159817351</c:v>
                </c:pt>
                <c:pt idx="10">
                  <c:v>14.840182648401825</c:v>
                </c:pt>
                <c:pt idx="11">
                  <c:v>14.840182648401825</c:v>
                </c:pt>
                <c:pt idx="12">
                  <c:v>19.406392694063928</c:v>
                </c:pt>
                <c:pt idx="13">
                  <c:v>29.68036529680365</c:v>
                </c:pt>
                <c:pt idx="14">
                  <c:v>43.378995433789953</c:v>
                </c:pt>
                <c:pt idx="15">
                  <c:v>58.219178082191789</c:v>
                </c:pt>
                <c:pt idx="16">
                  <c:v>71.917808219178085</c:v>
                </c:pt>
                <c:pt idx="17">
                  <c:v>83.333333333333329</c:v>
                </c:pt>
                <c:pt idx="18">
                  <c:v>90.182648401826484</c:v>
                </c:pt>
                <c:pt idx="19">
                  <c:v>95.890410958904113</c:v>
                </c:pt>
                <c:pt idx="20">
                  <c:v>100.4566210045662</c:v>
                </c:pt>
                <c:pt idx="21">
                  <c:v>105.02283105022831</c:v>
                </c:pt>
                <c:pt idx="22">
                  <c:v>109.58904109589041</c:v>
                </c:pt>
                <c:pt idx="23">
                  <c:v>110.73059360730593</c:v>
                </c:pt>
                <c:pt idx="24">
                  <c:v>109.58904109589041</c:v>
                </c:pt>
                <c:pt idx="25">
                  <c:v>108.4474885844749</c:v>
                </c:pt>
                <c:pt idx="26">
                  <c:v>108.4474885844749</c:v>
                </c:pt>
                <c:pt idx="27">
                  <c:v>109.58904109589041</c:v>
                </c:pt>
                <c:pt idx="28">
                  <c:v>111.87214611872146</c:v>
                </c:pt>
                <c:pt idx="29">
                  <c:v>116.43835616438358</c:v>
                </c:pt>
                <c:pt idx="30">
                  <c:v>121.00456621004565</c:v>
                </c:pt>
                <c:pt idx="31">
                  <c:v>126.71232876712331</c:v>
                </c:pt>
                <c:pt idx="32">
                  <c:v>133.56164383561645</c:v>
                </c:pt>
                <c:pt idx="33">
                  <c:v>141.55251141552512</c:v>
                </c:pt>
                <c:pt idx="34">
                  <c:v>151.82648401826484</c:v>
                </c:pt>
                <c:pt idx="35">
                  <c:v>162.10045662100458</c:v>
                </c:pt>
                <c:pt idx="36">
                  <c:v>172.3744292237443</c:v>
                </c:pt>
                <c:pt idx="37">
                  <c:v>183.78995433789956</c:v>
                </c:pt>
                <c:pt idx="38">
                  <c:v>197.48858447488584</c:v>
                </c:pt>
                <c:pt idx="39">
                  <c:v>213.47031963470317</c:v>
                </c:pt>
                <c:pt idx="40">
                  <c:v>229.45205479452056</c:v>
                </c:pt>
                <c:pt idx="41">
                  <c:v>247.71689497716898</c:v>
                </c:pt>
                <c:pt idx="42">
                  <c:v>267.1232876712329</c:v>
                </c:pt>
                <c:pt idx="43">
                  <c:v>288.81278538812785</c:v>
                </c:pt>
                <c:pt idx="44">
                  <c:v>312.78538812785382</c:v>
                </c:pt>
                <c:pt idx="45">
                  <c:v>341.32420091324201</c:v>
                </c:pt>
                <c:pt idx="46">
                  <c:v>371.00456621004565</c:v>
                </c:pt>
                <c:pt idx="47">
                  <c:v>402.96803652968038</c:v>
                </c:pt>
                <c:pt idx="48">
                  <c:v>434.93150684931504</c:v>
                </c:pt>
                <c:pt idx="49">
                  <c:v>466.89497716894977</c:v>
                </c:pt>
                <c:pt idx="50">
                  <c:v>501.14155251141551</c:v>
                </c:pt>
                <c:pt idx="51">
                  <c:v>539.95433789954336</c:v>
                </c:pt>
                <c:pt idx="52">
                  <c:v>584.474885844749</c:v>
                </c:pt>
                <c:pt idx="53">
                  <c:v>635.84474885844747</c:v>
                </c:pt>
                <c:pt idx="54">
                  <c:v>696.34703196347039</c:v>
                </c:pt>
                <c:pt idx="55">
                  <c:v>768.26484018264841</c:v>
                </c:pt>
                <c:pt idx="56">
                  <c:v>847.03196347031974</c:v>
                </c:pt>
                <c:pt idx="57">
                  <c:v>931.50684931506862</c:v>
                </c:pt>
                <c:pt idx="58">
                  <c:v>1018.2648401826484</c:v>
                </c:pt>
                <c:pt idx="59">
                  <c:v>1108.447488584475</c:v>
                </c:pt>
                <c:pt idx="60">
                  <c:v>1207.7625570776256</c:v>
                </c:pt>
                <c:pt idx="61">
                  <c:v>1320.7762557077626</c:v>
                </c:pt>
                <c:pt idx="62">
                  <c:v>1444.0639269406392</c:v>
                </c:pt>
                <c:pt idx="63">
                  <c:v>1578.7671232876714</c:v>
                </c:pt>
                <c:pt idx="64">
                  <c:v>1722.6027397260273</c:v>
                </c:pt>
                <c:pt idx="65">
                  <c:v>1873.2876712328768</c:v>
                </c:pt>
                <c:pt idx="66">
                  <c:v>2034.2465753424656</c:v>
                </c:pt>
                <c:pt idx="67">
                  <c:v>2215.7534246575342</c:v>
                </c:pt>
                <c:pt idx="68">
                  <c:v>2423.51598173516</c:v>
                </c:pt>
                <c:pt idx="69">
                  <c:v>2651.8264840182651</c:v>
                </c:pt>
                <c:pt idx="70">
                  <c:v>2885.8447488584475</c:v>
                </c:pt>
                <c:pt idx="71">
                  <c:v>3126.7123287671234</c:v>
                </c:pt>
                <c:pt idx="72">
                  <c:v>3390.41095890411</c:v>
                </c:pt>
                <c:pt idx="73">
                  <c:v>3686.0730593607304</c:v>
                </c:pt>
                <c:pt idx="74">
                  <c:v>4015.9817351598181</c:v>
                </c:pt>
                <c:pt idx="75">
                  <c:v>4365.2968036529683</c:v>
                </c:pt>
                <c:pt idx="76">
                  <c:v>4731.7351598173509</c:v>
                </c:pt>
                <c:pt idx="77">
                  <c:v>5139.2694063926938</c:v>
                </c:pt>
                <c:pt idx="78">
                  <c:v>5609.5890410958909</c:v>
                </c:pt>
                <c:pt idx="79">
                  <c:v>6158.6757990867573</c:v>
                </c:pt>
                <c:pt idx="80">
                  <c:v>6792.2374429223737</c:v>
                </c:pt>
                <c:pt idx="81">
                  <c:v>7509.132420091325</c:v>
                </c:pt>
                <c:pt idx="82">
                  <c:v>8318.4931506849316</c:v>
                </c:pt>
                <c:pt idx="83">
                  <c:v>9207.7625570776236</c:v>
                </c:pt>
                <c:pt idx="84">
                  <c:v>10174.657534246575</c:v>
                </c:pt>
                <c:pt idx="85">
                  <c:v>11160.958904109588</c:v>
                </c:pt>
                <c:pt idx="86">
                  <c:v>12214.611872146119</c:v>
                </c:pt>
                <c:pt idx="87">
                  <c:v>13336.75799086758</c:v>
                </c:pt>
                <c:pt idx="88">
                  <c:v>14526.255707762557</c:v>
                </c:pt>
                <c:pt idx="89">
                  <c:v>15784.246575342468</c:v>
                </c:pt>
                <c:pt idx="90">
                  <c:v>17110.730593607303</c:v>
                </c:pt>
                <c:pt idx="91">
                  <c:v>18504.566210045661</c:v>
                </c:pt>
                <c:pt idx="92">
                  <c:v>19964.611872146117</c:v>
                </c:pt>
                <c:pt idx="93">
                  <c:v>21488.584474885844</c:v>
                </c:pt>
                <c:pt idx="94">
                  <c:v>23073.059360730593</c:v>
                </c:pt>
                <c:pt idx="95">
                  <c:v>24715.753424657534</c:v>
                </c:pt>
                <c:pt idx="96">
                  <c:v>26413.24200913242</c:v>
                </c:pt>
                <c:pt idx="97">
                  <c:v>28159.817351598173</c:v>
                </c:pt>
                <c:pt idx="98">
                  <c:v>29950.91324200913</c:v>
                </c:pt>
                <c:pt idx="99">
                  <c:v>31779.680365296805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169024"/>
        <c:axId val="293171200"/>
      </c:scatterChart>
      <c:valAx>
        <c:axId val="293169024"/>
        <c:scaling>
          <c:orientation val="minMax"/>
          <c:max val="1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 (years)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93171200"/>
        <c:crosses val="autoZero"/>
        <c:crossBetween val="midCat"/>
      </c:valAx>
      <c:valAx>
        <c:axId val="293171200"/>
        <c:scaling>
          <c:logBase val="10"/>
          <c:orientation val="minMax"/>
          <c:min val="1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 b="1"/>
                </a:pPr>
                <a:r>
                  <a:rPr lang="en-US" sz="1100" b="1"/>
                  <a:t>Mortality rate (FIT)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out"/>
        <c:tickLblPos val="nextTo"/>
        <c:crossAx val="2931690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5</xdr:row>
      <xdr:rowOff>76200</xdr:rowOff>
    </xdr:from>
    <xdr:to>
      <xdr:col>13</xdr:col>
      <xdr:colOff>285750</xdr:colOff>
      <xdr:row>22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276225</xdr:colOff>
      <xdr:row>23</xdr:row>
      <xdr:rowOff>47625</xdr:rowOff>
    </xdr:from>
    <xdr:to>
      <xdr:col>13</xdr:col>
      <xdr:colOff>276225</xdr:colOff>
      <xdr:row>40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152400</xdr:colOff>
      <xdr:row>5</xdr:row>
      <xdr:rowOff>76200</xdr:rowOff>
    </xdr:from>
    <xdr:to>
      <xdr:col>18</xdr:col>
      <xdr:colOff>257175</xdr:colOff>
      <xdr:row>22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161925</xdr:colOff>
      <xdr:row>22</xdr:row>
      <xdr:rowOff>95250</xdr:rowOff>
    </xdr:from>
    <xdr:to>
      <xdr:col>18</xdr:col>
      <xdr:colOff>266700</xdr:colOff>
      <xdr:row>39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504825</xdr:colOff>
      <xdr:row>5</xdr:row>
      <xdr:rowOff>85725</xdr:rowOff>
    </xdr:from>
    <xdr:to>
      <xdr:col>26</xdr:col>
      <xdr:colOff>200025</xdr:colOff>
      <xdr:row>22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18</xdr:col>
      <xdr:colOff>542925</xdr:colOff>
      <xdr:row>22</xdr:row>
      <xdr:rowOff>142875</xdr:rowOff>
    </xdr:from>
    <xdr:to>
      <xdr:col>26</xdr:col>
      <xdr:colOff>238125</xdr:colOff>
      <xdr:row>39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liability%20Statistics%20Solu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1"/>
      <sheetName val="Ex2"/>
      <sheetName val="Ex3"/>
      <sheetName val="Ex5"/>
      <sheetName val="Ex6"/>
      <sheetName val="Ex7"/>
      <sheetName val="Ex8"/>
      <sheetName val="Ex9"/>
      <sheetName val="Ex10"/>
      <sheetName val="Ex11"/>
      <sheetName val="Ex13"/>
      <sheetName val="Ex12"/>
      <sheetName val="Ex14"/>
      <sheetName val="Ex15a"/>
      <sheetName val="Ex15b"/>
      <sheetName val="Ex16"/>
      <sheetName val="Ex17"/>
    </sheetNames>
    <sheetDataSet>
      <sheetData sheetId="0"/>
      <sheetData sheetId="1"/>
      <sheetData sheetId="2"/>
      <sheetData sheetId="3"/>
      <sheetData sheetId="4">
        <row r="7">
          <cell r="I7" t="str">
            <v>Weib1 F(t)</v>
          </cell>
          <cell r="J7" t="str">
            <v>Weib2 F(t)</v>
          </cell>
        </row>
        <row r="8">
          <cell r="B8">
            <v>1</v>
          </cell>
          <cell r="I8">
            <v>6.7138220952726035E-3</v>
          </cell>
          <cell r="J8">
            <v>3.2893687773594138E-12</v>
          </cell>
        </row>
        <row r="9">
          <cell r="B9">
            <v>2</v>
          </cell>
          <cell r="I9">
            <v>7.446706540307324E-3</v>
          </cell>
          <cell r="J9">
            <v>2.1052171117474927E-10</v>
          </cell>
        </row>
        <row r="10">
          <cell r="B10">
            <v>3</v>
          </cell>
          <cell r="I10">
            <v>7.91181784560957E-3</v>
          </cell>
          <cell r="J10">
            <v>2.3979737084900421E-9</v>
          </cell>
        </row>
        <row r="11">
          <cell r="B11">
            <v>4</v>
          </cell>
          <cell r="I11">
            <v>8.2592598934834172E-3</v>
          </cell>
          <cell r="J11">
            <v>1.3473388404960929E-8</v>
          </cell>
        </row>
        <row r="12">
          <cell r="B12">
            <v>5</v>
          </cell>
          <cell r="I12">
            <v>8.5391849599215641E-3</v>
          </cell>
          <cell r="J12">
            <v>5.1396897071676051E-8</v>
          </cell>
        </row>
        <row r="13">
          <cell r="B13">
            <v>6</v>
          </cell>
          <cell r="I13">
            <v>8.7748974760383236E-3</v>
          </cell>
          <cell r="J13">
            <v>1.5347030446477561E-7</v>
          </cell>
        </row>
        <row r="14">
          <cell r="B14">
            <v>7</v>
          </cell>
          <cell r="I14">
            <v>8.979235604171576E-3</v>
          </cell>
          <cell r="J14">
            <v>3.8699472182379679E-7</v>
          </cell>
        </row>
        <row r="15">
          <cell r="B15">
            <v>8</v>
          </cell>
          <cell r="I15">
            <v>9.160065794563188E-3</v>
          </cell>
          <cell r="J15">
            <v>8.6229649420843657E-7</v>
          </cell>
        </row>
        <row r="16">
          <cell r="B16">
            <v>9</v>
          </cell>
          <cell r="I16">
            <v>9.322575492975882E-3</v>
          </cell>
          <cell r="J16">
            <v>1.7481212928327494E-6</v>
          </cell>
        </row>
        <row r="17">
          <cell r="B17">
            <v>10</v>
          </cell>
          <cell r="I17">
            <v>9.4703751867892816E-3</v>
          </cell>
          <cell r="J17">
            <v>3.2893960866253735E-6</v>
          </cell>
        </row>
        <row r="18">
          <cell r="B18">
            <v>11</v>
          </cell>
          <cell r="I18">
            <v>9.6060840543136239E-3</v>
          </cell>
          <cell r="J18">
            <v>5.8273584258028421E-6</v>
          </cell>
        </row>
        <row r="19">
          <cell r="B19">
            <v>12</v>
          </cell>
          <cell r="I19">
            <v>9.7316655548377318E-3</v>
          </cell>
          <cell r="J19">
            <v>9.8220520021730096E-6</v>
          </cell>
        </row>
        <row r="20">
          <cell r="B20">
            <v>13</v>
          </cell>
          <cell r="I20">
            <v>9.8486313932006908E-3</v>
          </cell>
          <cell r="J20">
            <v>1.5877186705148816E-5</v>
          </cell>
        </row>
        <row r="21">
          <cell r="B21">
            <v>14</v>
          </cell>
          <cell r="I21">
            <v>9.9581714996757054E-3</v>
          </cell>
          <cell r="J21">
            <v>2.4767360272015537E-5</v>
          </cell>
        </row>
        <row r="22">
          <cell r="B22">
            <v>15</v>
          </cell>
          <cell r="I22">
            <v>1.0061240155711526E-2</v>
          </cell>
          <cell r="J22">
            <v>3.7467636994303888E-5</v>
          </cell>
        </row>
        <row r="23">
          <cell r="B23">
            <v>16</v>
          </cell>
          <cell r="I23">
            <v>1.0158614957764933E-2</v>
          </cell>
          <cell r="J23">
            <v>5.5185476647068299E-5</v>
          </cell>
        </row>
        <row r="24">
          <cell r="B24">
            <v>17</v>
          </cell>
          <cell r="I24">
            <v>1.0250938323947079E-2</v>
          </cell>
          <cell r="J24">
            <v>7.9395003646065554E-5</v>
          </cell>
        </row>
        <row r="25">
          <cell r="B25">
            <v>18</v>
          </cell>
          <cell r="I25">
            <v>1.0338747420643557E-2</v>
          </cell>
          <cell r="J25">
            <v>1.1187360221476261E-4</v>
          </cell>
        </row>
        <row r="26">
          <cell r="B26">
            <v>19</v>
          </cell>
          <cell r="I26">
            <v>1.042249619493163E-2</v>
          </cell>
          <cell r="J26">
            <v>1.5474081778110715E-4</v>
          </cell>
        </row>
        <row r="27">
          <cell r="B27">
            <v>20</v>
          </cell>
          <cell r="I27">
            <v>1.0502571895494084E-2</v>
          </cell>
          <cell r="J27">
            <v>2.10499537653841E-4</v>
          </cell>
        </row>
        <row r="28">
          <cell r="B28">
            <v>21</v>
          </cell>
          <cell r="I28">
            <v>1.0579307663773352E-2</v>
          </cell>
          <cell r="J28">
            <v>2.8207941490532296E-4</v>
          </cell>
        </row>
        <row r="29">
          <cell r="B29">
            <v>22</v>
          </cell>
          <cell r="I29">
            <v>1.0652992270332895E-2</v>
          </cell>
          <cell r="J29">
            <v>3.7288248795563916E-4</v>
          </cell>
        </row>
        <row r="30">
          <cell r="B30">
            <v>23</v>
          </cell>
          <cell r="I30">
            <v>1.0723877742399246E-2</v>
          </cell>
          <cell r="J30">
            <v>4.8683093419366053E-4</v>
          </cell>
        </row>
        <row r="31">
          <cell r="B31">
            <v>24</v>
          </cell>
          <cell r="I31">
            <v>1.0792185410037236E-2</v>
          </cell>
          <cell r="J31">
            <v>6.2841687863723905E-4</v>
          </cell>
        </row>
        <row r="32">
          <cell r="B32">
            <v>25</v>
          </cell>
          <cell r="I32">
            <v>1.0858110750247785E-2</v>
          </cell>
          <cell r="J32">
            <v>8.0275415763109148E-4</v>
          </cell>
        </row>
        <row r="33">
          <cell r="B33">
            <v>26</v>
          </cell>
          <cell r="I33">
            <v>1.0921827305937049E-2</v>
          </cell>
          <cell r="J33">
            <v>1.0156319123720836E-3</v>
          </cell>
        </row>
        <row r="34">
          <cell r="B34">
            <v>27</v>
          </cell>
          <cell r="I34">
            <v>1.0983489884814346E-2</v>
          </cell>
          <cell r="J34">
            <v>1.2735698570658371E-3</v>
          </cell>
        </row>
        <row r="35">
          <cell r="B35">
            <v>28</v>
          </cell>
          <cell r="I35">
            <v>1.104323719199396E-2</v>
          </cell>
          <cell r="J35">
            <v>1.5838750311398808E-3</v>
          </cell>
        </row>
        <row r="36">
          <cell r="B36">
            <v>29</v>
          </cell>
          <cell r="I36">
            <v>1.110119401297216E-2</v>
          </cell>
          <cell r="J36">
            <v>1.9546998035356866E-3</v>
          </cell>
        </row>
        <row r="37">
          <cell r="B37">
            <v>30</v>
          </cell>
          <cell r="I37">
            <v>1.1157473036460974E-2</v>
          </cell>
          <cell r="J37">
            <v>2.3951008490014081E-3</v>
          </cell>
        </row>
        <row r="38">
          <cell r="B38">
            <v>31</v>
          </cell>
          <cell r="I38">
            <v>1.1212176386391492E-2</v>
          </cell>
          <cell r="J38">
            <v>2.9150987608429491E-3</v>
          </cell>
        </row>
        <row r="39">
          <cell r="B39">
            <v>32</v>
          </cell>
          <cell r="I39">
            <v>1.1265396917276682E-2</v>
          </cell>
          <cell r="J39">
            <v>3.5257379010797951E-3</v>
          </cell>
        </row>
        <row r="40">
          <cell r="B40">
            <v>33</v>
          </cell>
          <cell r="I40">
            <v>1.1317219315664873E-2</v>
          </cell>
          <cell r="J40">
            <v>4.2391460167402473E-3</v>
          </cell>
        </row>
        <row r="41">
          <cell r="B41">
            <v>34</v>
          </cell>
          <cell r="I41">
            <v>1.1367721041647738E-2</v>
          </cell>
          <cell r="J41">
            <v>5.0685930695033576E-3</v>
          </cell>
        </row>
        <row r="42">
          <cell r="B42">
            <v>35</v>
          </cell>
          <cell r="I42">
            <v>1.1416973137626685E-2</v>
          </cell>
          <cell r="J42">
            <v>6.02854863449509E-3</v>
          </cell>
        </row>
        <row r="43">
          <cell r="B43">
            <v>36</v>
          </cell>
          <cell r="I43">
            <v>1.1465040926272985E-2</v>
          </cell>
          <cell r="J43">
            <v>7.1347371223233758E-3</v>
          </cell>
        </row>
        <row r="44">
          <cell r="B44">
            <v>37</v>
          </cell>
          <cell r="I44">
            <v>1.1511984615491078E-2</v>
          </cell>
          <cell r="J44">
            <v>8.4041899660886044E-3</v>
          </cell>
        </row>
        <row r="45">
          <cell r="B45">
            <v>38</v>
          </cell>
          <cell r="I45">
            <v>1.1557859824932293E-2</v>
          </cell>
          <cell r="J45">
            <v>9.8552937919906825E-3</v>
          </cell>
        </row>
        <row r="46">
          <cell r="B46">
            <v>39</v>
          </cell>
          <cell r="I46">
            <v>1.1602718046008431E-2</v>
          </cell>
          <cell r="J46">
            <v>1.1507833458401784E-2</v>
          </cell>
        </row>
        <row r="47">
          <cell r="B47">
            <v>40</v>
          </cell>
          <cell r="I47">
            <v>1.1646607045281865E-2</v>
          </cell>
          <cell r="J47">
            <v>1.3383028704301969E-2</v>
          </cell>
        </row>
        <row r="48">
          <cell r="B48">
            <v>41</v>
          </cell>
          <cell r="I48">
            <v>1.1689571219428485E-2</v>
          </cell>
          <cell r="J48">
            <v>1.5503562994591547E-2</v>
          </cell>
        </row>
        <row r="49">
          <cell r="B49">
            <v>42</v>
          </cell>
          <cell r="I49">
            <v>1.173165190861869E-2</v>
          </cell>
          <cell r="J49">
            <v>1.7893602988260482E-2</v>
          </cell>
        </row>
        <row r="50">
          <cell r="B50">
            <v>43</v>
          </cell>
          <cell r="I50">
            <v>1.1772887674052157E-2</v>
          </cell>
          <cell r="J50">
            <v>2.0578806887547318E-2</v>
          </cell>
        </row>
        <row r="51">
          <cell r="B51">
            <v>44</v>
          </cell>
          <cell r="I51">
            <v>1.1813314544478426E-2</v>
          </cell>
          <cell r="J51">
            <v>2.3586319754537954E-2</v>
          </cell>
        </row>
        <row r="52">
          <cell r="B52">
            <v>45</v>
          </cell>
          <cell r="I52">
            <v>1.1852966235790241E-2</v>
          </cell>
          <cell r="J52">
            <v>2.6944753709387204E-2</v>
          </cell>
        </row>
        <row r="53">
          <cell r="B53">
            <v>46</v>
          </cell>
          <cell r="I53">
            <v>1.1891874347157994E-2</v>
          </cell>
          <cell r="J53">
            <v>3.0684150755643902E-2</v>
          </cell>
        </row>
        <row r="54">
          <cell r="B54">
            <v>47</v>
          </cell>
          <cell r="I54">
            <v>1.1930068536663674E-2</v>
          </cell>
          <cell r="J54">
            <v>3.4835925818146873E-2</v>
          </cell>
        </row>
        <row r="55">
          <cell r="B55">
            <v>48</v>
          </cell>
          <cell r="I55">
            <v>1.1967576678964864E-2</v>
          </cell>
          <cell r="J55">
            <v>3.9432787433895666E-2</v>
          </cell>
        </row>
        <row r="56">
          <cell r="B56">
            <v>49</v>
          </cell>
          <cell r="I56">
            <v>1.2004425007159258E-2</v>
          </cell>
          <cell r="J56">
            <v>4.4508633413657184E-2</v>
          </cell>
        </row>
        <row r="57">
          <cell r="B57">
            <v>50</v>
          </cell>
          <cell r="I57">
            <v>1.2040638240722212E-2</v>
          </cell>
          <cell r="J57">
            <v>5.0098418700636582E-2</v>
          </cell>
        </row>
        <row r="58">
          <cell r="B58">
            <v>51</v>
          </cell>
          <cell r="I58">
            <v>1.2076239701132696E-2</v>
          </cell>
          <cell r="J58">
            <v>5.6237992602476305E-2</v>
          </cell>
        </row>
        <row r="59">
          <cell r="B59">
            <v>52</v>
          </cell>
          <cell r="I59">
            <v>1.2111251416588975E-2</v>
          </cell>
          <cell r="J59">
            <v>6.2963902575725816E-2</v>
          </cell>
        </row>
        <row r="60">
          <cell r="B60">
            <v>53</v>
          </cell>
          <cell r="I60">
            <v>1.2145694217032932E-2</v>
          </cell>
          <cell r="J60">
            <v>7.0313161810691249E-2</v>
          </cell>
        </row>
        <row r="61">
          <cell r="B61">
            <v>54</v>
          </cell>
          <cell r="I61">
            <v>1.2179587820543625E-2</v>
          </cell>
          <cell r="J61">
            <v>7.8322978013476319E-2</v>
          </cell>
        </row>
        <row r="62">
          <cell r="B62">
            <v>55</v>
          </cell>
          <cell r="I62">
            <v>1.2212950912028564E-2</v>
          </cell>
          <cell r="J62">
            <v>8.7030441026408889E-2</v>
          </cell>
        </row>
        <row r="63">
          <cell r="B63">
            <v>56</v>
          </cell>
          <cell r="I63">
            <v>1.2245801215026053E-2</v>
          </cell>
          <cell r="J63">
            <v>9.6472167284106791E-2</v>
          </cell>
        </row>
        <row r="64">
          <cell r="B64">
            <v>57</v>
          </cell>
          <cell r="I64">
            <v>1.2278155557333137E-2</v>
          </cell>
          <cell r="J64">
            <v>0.10668389958676205</v>
          </cell>
        </row>
        <row r="65">
          <cell r="B65">
            <v>58</v>
          </cell>
          <cell r="I65">
            <v>1.231002993108854E-2</v>
          </cell>
          <cell r="J65">
            <v>0.1177000613012833</v>
          </cell>
        </row>
        <row r="66">
          <cell r="B66">
            <v>59</v>
          </cell>
          <cell r="I66">
            <v>1.2341439547865485E-2</v>
          </cell>
          <cell r="J66">
            <v>0.1295532648903075</v>
          </cell>
        </row>
        <row r="67">
          <cell r="B67">
            <v>60</v>
          </cell>
          <cell r="I67">
            <v>1.2372398889266445E-2</v>
          </cell>
          <cell r="J67">
            <v>0.14227377563257637</v>
          </cell>
        </row>
        <row r="68">
          <cell r="B68">
            <v>61</v>
          </cell>
          <cell r="I68">
            <v>1.2402921753455365E-2</v>
          </cell>
          <cell r="J68">
            <v>0.15588893254662306</v>
          </cell>
        </row>
        <row r="69">
          <cell r="B69">
            <v>62</v>
          </cell>
          <cell r="I69">
            <v>1.2433021298013935E-2</v>
          </cell>
          <cell r="J69">
            <v>0.17042252986980377</v>
          </cell>
        </row>
        <row r="70">
          <cell r="B70">
            <v>63</v>
          </cell>
          <cell r="I70">
            <v>1.2462710079467199E-2</v>
          </cell>
          <cell r="J70">
            <v>0.18589416397728253</v>
          </cell>
        </row>
        <row r="71">
          <cell r="B71">
            <v>64</v>
          </cell>
          <cell r="I71">
            <v>1.2492000089785238E-2</v>
          </cell>
          <cell r="J71">
            <v>0.20231855234409557</v>
          </cell>
        </row>
        <row r="72">
          <cell r="B72">
            <v>65</v>
          </cell>
          <cell r="I72">
            <v>1.252090279013629E-2</v>
          </cell>
          <cell r="J72">
            <v>0.21970483304202315</v>
          </cell>
        </row>
        <row r="73">
          <cell r="B73">
            <v>66</v>
          </cell>
          <cell r="I73">
            <v>1.254942914213597E-2</v>
          </cell>
          <cell r="J73">
            <v>0.23805585529470319</v>
          </cell>
        </row>
        <row r="74">
          <cell r="B74">
            <v>67</v>
          </cell>
          <cell r="I74">
            <v>1.2577589636814768E-2</v>
          </cell>
          <cell r="J74">
            <v>0.25736747374922242</v>
          </cell>
        </row>
        <row r="75">
          <cell r="B75">
            <v>68</v>
          </cell>
          <cell r="I75">
            <v>1.2605394321500762E-2</v>
          </cell>
          <cell r="J75">
            <v>0.27762786130564598</v>
          </cell>
        </row>
        <row r="76">
          <cell r="B76">
            <v>69</v>
          </cell>
          <cell r="I76">
            <v>1.2632852824795648E-2</v>
          </cell>
          <cell r="J76">
            <v>0.29881685750688536</v>
          </cell>
        </row>
        <row r="77">
          <cell r="B77">
            <v>70</v>
          </cell>
          <cell r="I77">
            <v>1.2659974379806482E-2</v>
          </cell>
          <cell r="J77">
            <v>0.32090537154238452</v>
          </cell>
        </row>
        <row r="78">
          <cell r="B78">
            <v>71</v>
          </cell>
          <cell r="I78">
            <v>1.2686767845775382E-2</v>
          </cell>
          <cell r="J78">
            <v>0.34385486075580962</v>
          </cell>
        </row>
        <row r="79">
          <cell r="B79">
            <v>72</v>
          </cell>
          <cell r="I79">
            <v>1.2713241728241176E-2</v>
          </cell>
          <cell r="J79">
            <v>0.36761690704876449</v>
          </cell>
        </row>
        <row r="80">
          <cell r="B80">
            <v>73</v>
          </cell>
          <cell r="I80">
            <v>1.2739404197849802E-2</v>
          </cell>
          <cell r="J80">
            <v>0.39213291460517374</v>
          </cell>
        </row>
        <row r="81">
          <cell r="B81">
            <v>74</v>
          </cell>
          <cell r="I81">
            <v>1.276526310792192E-2</v>
          </cell>
          <cell r="J81">
            <v>0.41733395277993479</v>
          </cell>
        </row>
        <row r="82">
          <cell r="B82">
            <v>75</v>
          </cell>
          <cell r="I82">
            <v>1.2790826010875334E-2</v>
          </cell>
          <cell r="J82">
            <v>0.44314076765160848</v>
          </cell>
        </row>
        <row r="83">
          <cell r="B83">
            <v>76</v>
          </cell>
          <cell r="I83">
            <v>1.2816100173590916E-2</v>
          </cell>
          <cell r="J83">
            <v>0.46946398448572324</v>
          </cell>
        </row>
        <row r="84">
          <cell r="B84">
            <v>77</v>
          </cell>
          <cell r="I84">
            <v>1.2841092591802883E-2</v>
          </cell>
          <cell r="J84">
            <v>0.49620452105800206</v>
          </cell>
        </row>
        <row r="85">
          <cell r="B85">
            <v>78</v>
          </cell>
          <cell r="I85">
            <v>1.2865810003587996E-2</v>
          </cell>
          <cell r="J85">
            <v>0.52325422833354218</v>
          </cell>
        </row>
        <row r="86">
          <cell r="B86">
            <v>79</v>
          </cell>
          <cell r="I86">
            <v>1.2890258902019114E-2</v>
          </cell>
          <cell r="J86">
            <v>0.55049677031210509</v>
          </cell>
        </row>
        <row r="87">
          <cell r="B87">
            <v>80</v>
          </cell>
          <cell r="I87">
            <v>1.2914445547047126E-2</v>
          </cell>
          <cell r="J87">
            <v>0.57780874890350087</v>
          </cell>
        </row>
        <row r="88">
          <cell r="B88">
            <v>81</v>
          </cell>
          <cell r="I88">
            <v>1.2938375976664918E-2</v>
          </cell>
          <cell r="J88">
            <v>0.60506107252534669</v>
          </cell>
        </row>
        <row r="89">
          <cell r="B89">
            <v>82</v>
          </cell>
          <cell r="I89">
            <v>1.2962056017406964E-2</v>
          </cell>
          <cell r="J89">
            <v>0.63212055882855767</v>
          </cell>
        </row>
        <row r="90">
          <cell r="B90">
            <v>83</v>
          </cell>
          <cell r="I90">
            <v>1.2985491294230322E-2</v>
          </cell>
          <cell r="J90">
            <v>0.65885175275012975</v>
          </cell>
        </row>
        <row r="91">
          <cell r="B91">
            <v>84</v>
          </cell>
          <cell r="I91">
            <v>1.3008687239821515E-2</v>
          </cell>
          <cell r="J91">
            <v>0.68511893125768797</v>
          </cell>
        </row>
        <row r="92">
          <cell r="B92">
            <v>85</v>
          </cell>
          <cell r="I92">
            <v>1.3031649103367848E-2</v>
          </cell>
          <cell r="J92">
            <v>0.71078825607047635</v>
          </cell>
        </row>
        <row r="93">
          <cell r="B93">
            <v>86</v>
          </cell>
          <cell r="I93">
            <v>1.3054381958831462E-2</v>
          </cell>
          <cell r="J93">
            <v>0.73573002579132385</v>
          </cell>
        </row>
        <row r="94">
          <cell r="B94">
            <v>87</v>
          </cell>
          <cell r="I94">
            <v>1.3076890712758082E-2</v>
          </cell>
          <cell r="J94">
            <v>0.75982096981451996</v>
          </cell>
        </row>
        <row r="95">
          <cell r="B95">
            <v>88</v>
          </cell>
          <cell r="I95">
            <v>1.3099180111653008E-2</v>
          </cell>
          <cell r="J95">
            <v>0.78294651869005483</v>
          </cell>
        </row>
        <row r="96">
          <cell r="B96">
            <v>89</v>
          </cell>
          <cell r="I96">
            <v>1.3121254748951872E-2</v>
          </cell>
          <cell r="J96">
            <v>0.80500297995139292</v>
          </cell>
        </row>
        <row r="97">
          <cell r="B97">
            <v>90</v>
          </cell>
          <cell r="I97">
            <v>1.3143119071613918E-2</v>
          </cell>
          <cell r="J97">
            <v>0.82589954535800425</v>
          </cell>
        </row>
        <row r="98">
          <cell r="B98">
            <v>91</v>
          </cell>
          <cell r="I98">
            <v>1.316477738636046E-2</v>
          </cell>
          <cell r="J98">
            <v>0.84556005560274927</v>
          </cell>
        </row>
        <row r="99">
          <cell r="B99">
            <v>92</v>
          </cell>
          <cell r="I99">
            <v>1.3186233865583707E-2</v>
          </cell>
          <cell r="J99">
            <v>0.86392445220350755</v>
          </cell>
        </row>
        <row r="100">
          <cell r="B100">
            <v>93</v>
          </cell>
          <cell r="I100">
            <v>1.3207492552943956E-2</v>
          </cell>
          <cell r="J100">
            <v>0.8809498537781435</v>
          </cell>
        </row>
        <row r="101">
          <cell r="B101">
            <v>94</v>
          </cell>
          <cell r="I101">
            <v>1.3228557368677119E-2</v>
          </cell>
          <cell r="J101">
            <v>0.89661120520766013</v>
          </cell>
        </row>
        <row r="102">
          <cell r="B102">
            <v>95</v>
          </cell>
          <cell r="I102">
            <v>1.3249432114629256E-2</v>
          </cell>
          <cell r="J102">
            <v>0.91090146307729325</v>
          </cell>
        </row>
        <row r="103">
          <cell r="B103">
            <v>96</v>
          </cell>
          <cell r="I103">
            <v>1.3270120479034753E-2</v>
          </cell>
          <cell r="J103">
            <v>0.92383129871871639</v>
          </cell>
        </row>
        <row r="104">
          <cell r="B104">
            <v>97</v>
          </cell>
          <cell r="I104">
            <v>1.3290626041054909E-2</v>
          </cell>
          <cell r="J104">
            <v>0.93542832034517442</v>
          </cell>
        </row>
        <row r="105">
          <cell r="B105">
            <v>98</v>
          </cell>
          <cell r="I105">
            <v>1.3310952275089716E-2</v>
          </cell>
          <cell r="J105">
            <v>0.94573583710727727</v>
          </cell>
        </row>
        <row r="106">
          <cell r="B106">
            <v>99</v>
          </cell>
          <cell r="I106">
            <v>1.333110255487735E-2</v>
          </cell>
          <cell r="J106">
            <v>0.95481120913393891</v>
          </cell>
        </row>
        <row r="107">
          <cell r="B107">
            <v>100</v>
          </cell>
          <cell r="I107">
            <v>1.3351080157394057E-2</v>
          </cell>
          <cell r="J107">
            <v>0.96272384737973382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5"/>
  <sheetViews>
    <sheetView zoomScaleNormal="100" workbookViewId="0">
      <selection activeCell="B3" sqref="B3"/>
    </sheetView>
  </sheetViews>
  <sheetFormatPr defaultRowHeight="12.75" x14ac:dyDescent="0.2"/>
  <cols>
    <col min="1" max="1" width="2.85546875" style="2" customWidth="1"/>
    <col min="2" max="2" width="9.140625" style="2"/>
    <col min="3" max="3" width="9.140625" style="2" customWidth="1"/>
    <col min="4" max="6" width="10" style="2" customWidth="1"/>
    <col min="7" max="7" width="11.42578125" style="2" customWidth="1"/>
    <col min="8" max="8" width="9.140625" style="6" customWidth="1"/>
    <col min="9" max="11" width="9.140625" style="7" customWidth="1"/>
    <col min="12" max="12" width="9.140625" style="2"/>
    <col min="13" max="13" width="11.42578125" style="2" customWidth="1"/>
    <col min="14" max="14" width="9.85546875" style="2" customWidth="1"/>
    <col min="15" max="16384" width="9.140625" style="2"/>
  </cols>
  <sheetData>
    <row r="1" spans="2:12" ht="15.75" x14ac:dyDescent="0.25">
      <c r="B1" s="1" t="s">
        <v>18</v>
      </c>
    </row>
    <row r="2" spans="2:12" x14ac:dyDescent="0.2">
      <c r="B2" s="2" t="s">
        <v>0</v>
      </c>
    </row>
    <row r="4" spans="2:12" ht="51" x14ac:dyDescent="0.2">
      <c r="B4" s="8"/>
      <c r="C4" s="8" t="s">
        <v>1</v>
      </c>
      <c r="D4" s="8" t="s">
        <v>2</v>
      </c>
      <c r="E4" s="8" t="s">
        <v>3</v>
      </c>
      <c r="F4" s="8" t="s">
        <v>4</v>
      </c>
      <c r="G4" s="8"/>
    </row>
    <row r="5" spans="2:12" x14ac:dyDescent="0.2">
      <c r="B5" s="5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17"/>
      <c r="H5" s="18"/>
      <c r="I5" s="18"/>
      <c r="J5" s="18"/>
      <c r="K5" s="18"/>
      <c r="L5" s="4"/>
    </row>
    <row r="6" spans="2:12" x14ac:dyDescent="0.2">
      <c r="B6" s="2">
        <v>1</v>
      </c>
      <c r="C6" s="2">
        <v>7.0600000000000003E-3</v>
      </c>
      <c r="D6" s="2">
        <f>SUM(C$6:C6)</f>
        <v>7.0600000000000003E-3</v>
      </c>
      <c r="E6" s="2">
        <f>EXP(-D6)</f>
        <v>0.99296486325406741</v>
      </c>
      <c r="F6" s="2">
        <f>1-E6</f>
        <v>7.0351367459325909E-3</v>
      </c>
      <c r="G6" s="19"/>
      <c r="H6" s="12"/>
      <c r="I6" s="12"/>
    </row>
    <row r="7" spans="2:12" x14ac:dyDescent="0.2">
      <c r="B7" s="2">
        <v>2</v>
      </c>
      <c r="C7" s="2">
        <v>5.2999999999999998E-4</v>
      </c>
      <c r="D7" s="2">
        <f>SUM(C$6:C7)</f>
        <v>7.5900000000000004E-3</v>
      </c>
      <c r="E7" s="2">
        <f t="shared" ref="E7:E70" si="0">EXP(-D7)</f>
        <v>0.99243873131382276</v>
      </c>
      <c r="F7" s="2">
        <f t="shared" ref="F7:F70" si="1">1-E7</f>
        <v>7.561268686177236E-3</v>
      </c>
      <c r="G7" s="19"/>
      <c r="H7" s="7"/>
      <c r="I7" s="12"/>
    </row>
    <row r="8" spans="2:12" x14ac:dyDescent="0.2">
      <c r="B8" s="2">
        <v>3</v>
      </c>
      <c r="C8" s="2">
        <v>3.6000000000000002E-4</v>
      </c>
      <c r="D8" s="2">
        <f>SUM(C$6:C8)</f>
        <v>7.9500000000000005E-3</v>
      </c>
      <c r="E8" s="2">
        <f t="shared" si="0"/>
        <v>0.99208151767286301</v>
      </c>
      <c r="F8" s="2">
        <f t="shared" si="1"/>
        <v>7.9184823271369886E-3</v>
      </c>
      <c r="G8" s="19"/>
      <c r="H8" s="7"/>
      <c r="I8" s="12"/>
    </row>
    <row r="9" spans="2:12" x14ac:dyDescent="0.2">
      <c r="B9" s="2">
        <v>4</v>
      </c>
      <c r="C9" s="2">
        <v>2.7E-4</v>
      </c>
      <c r="D9" s="2">
        <f>SUM(C$6:C9)</f>
        <v>8.2199999999999999E-3</v>
      </c>
      <c r="E9" s="2">
        <f t="shared" si="0"/>
        <v>0.99181369182120838</v>
      </c>
      <c r="F9" s="2">
        <f t="shared" si="1"/>
        <v>8.1863081787916236E-3</v>
      </c>
      <c r="I9" s="12"/>
    </row>
    <row r="10" spans="2:12" x14ac:dyDescent="0.2">
      <c r="B10" s="2">
        <v>5</v>
      </c>
      <c r="C10" s="2">
        <v>2.2000000000000001E-4</v>
      </c>
      <c r="D10" s="2">
        <f>SUM(C$6:C10)</f>
        <v>8.4399999999999996E-3</v>
      </c>
      <c r="E10" s="2">
        <f t="shared" si="0"/>
        <v>0.99159551680913904</v>
      </c>
      <c r="F10" s="2">
        <f t="shared" si="1"/>
        <v>8.4044831908609563E-3</v>
      </c>
      <c r="I10" s="12"/>
    </row>
    <row r="11" spans="2:12" x14ac:dyDescent="0.2">
      <c r="B11" s="2">
        <v>6</v>
      </c>
      <c r="C11" s="2">
        <v>2.0000000000000001E-4</v>
      </c>
      <c r="D11" s="2">
        <f>SUM(C$6:C11)</f>
        <v>8.6400000000000001E-3</v>
      </c>
      <c r="E11" s="2">
        <f t="shared" si="0"/>
        <v>0.99139721753636545</v>
      </c>
      <c r="F11" s="2">
        <f t="shared" si="1"/>
        <v>8.6027824636345507E-3</v>
      </c>
      <c r="I11" s="12"/>
    </row>
    <row r="12" spans="2:12" x14ac:dyDescent="0.2">
      <c r="B12" s="2">
        <v>7</v>
      </c>
      <c r="C12" s="2">
        <v>1.9000000000000001E-4</v>
      </c>
      <c r="D12" s="2">
        <f>SUM(C$6:C12)</f>
        <v>8.8299999999999993E-3</v>
      </c>
      <c r="E12" s="2">
        <f t="shared" si="0"/>
        <v>0.99120886995862001</v>
      </c>
      <c r="F12" s="2">
        <f t="shared" si="1"/>
        <v>8.7911300413799909E-3</v>
      </c>
      <c r="I12" s="12"/>
    </row>
    <row r="13" spans="2:12" x14ac:dyDescent="0.2">
      <c r="B13" s="2">
        <v>8</v>
      </c>
      <c r="C13" s="2">
        <v>1.8000000000000001E-4</v>
      </c>
      <c r="D13" s="2">
        <f>SUM(C$6:C13)</f>
        <v>9.0099999999999989E-3</v>
      </c>
      <c r="E13" s="2">
        <f t="shared" si="0"/>
        <v>0.99103046841864784</v>
      </c>
      <c r="F13" s="2">
        <f t="shared" si="1"/>
        <v>8.9695315813521637E-3</v>
      </c>
      <c r="I13" s="12"/>
    </row>
    <row r="14" spans="2:12" x14ac:dyDescent="0.2">
      <c r="B14" s="2">
        <v>9</v>
      </c>
      <c r="C14" s="2">
        <v>1.6000000000000001E-4</v>
      </c>
      <c r="D14" s="2">
        <f>SUM(C$6:C14)</f>
        <v>9.1699999999999993E-3</v>
      </c>
      <c r="E14" s="2">
        <f t="shared" si="0"/>
        <v>0.99087191622821424</v>
      </c>
      <c r="F14" s="2">
        <f t="shared" si="1"/>
        <v>9.1280837717857555E-3</v>
      </c>
      <c r="I14" s="12"/>
    </row>
    <row r="15" spans="2:12" x14ac:dyDescent="0.2">
      <c r="B15" s="2">
        <v>10</v>
      </c>
      <c r="C15" s="2">
        <v>1.3999999999999999E-4</v>
      </c>
      <c r="D15" s="2">
        <f>SUM(C$6:C15)</f>
        <v>9.3099999999999988E-3</v>
      </c>
      <c r="E15" s="2">
        <f t="shared" si="0"/>
        <v>0.99073320387003394</v>
      </c>
      <c r="F15" s="2">
        <f t="shared" si="1"/>
        <v>9.2667961299660595E-3</v>
      </c>
      <c r="H15" s="13"/>
      <c r="I15" s="12"/>
      <c r="K15" s="12"/>
    </row>
    <row r="16" spans="2:12" x14ac:dyDescent="0.2">
      <c r="B16" s="2">
        <v>11</v>
      </c>
      <c r="C16" s="2">
        <v>1.2999999999999999E-4</v>
      </c>
      <c r="D16" s="2">
        <f>SUM(C$6:C16)</f>
        <v>9.4399999999999987E-3</v>
      </c>
      <c r="E16" s="2">
        <f t="shared" si="0"/>
        <v>0.99060441692486367</v>
      </c>
      <c r="F16" s="2">
        <f t="shared" si="1"/>
        <v>9.3955830751363267E-3</v>
      </c>
      <c r="H16" s="13"/>
      <c r="I16" s="12"/>
      <c r="K16" s="12"/>
    </row>
    <row r="17" spans="2:11" x14ac:dyDescent="0.2">
      <c r="B17" s="2">
        <v>12</v>
      </c>
      <c r="C17" s="2">
        <v>1.2999999999999999E-4</v>
      </c>
      <c r="D17" s="2">
        <f>SUM(C$6:C17)</f>
        <v>9.5699999999999986E-3</v>
      </c>
      <c r="E17" s="2">
        <f t="shared" si="0"/>
        <v>0.99047564672090804</v>
      </c>
      <c r="F17" s="2">
        <f t="shared" si="1"/>
        <v>9.5243532790919572E-3</v>
      </c>
      <c r="H17" s="13"/>
      <c r="I17" s="12"/>
      <c r="K17" s="12"/>
    </row>
    <row r="18" spans="2:11" x14ac:dyDescent="0.2">
      <c r="B18" s="2">
        <v>13</v>
      </c>
      <c r="C18" s="2">
        <v>1.7000000000000001E-4</v>
      </c>
      <c r="D18" s="2">
        <f>SUM(C$6:C18)</f>
        <v>9.7399999999999987E-3</v>
      </c>
      <c r="E18" s="2">
        <f t="shared" si="0"/>
        <v>0.99030728017252756</v>
      </c>
      <c r="F18" s="2">
        <f t="shared" si="1"/>
        <v>9.6927198274724402E-3</v>
      </c>
      <c r="H18" s="13"/>
      <c r="I18" s="12"/>
      <c r="K18" s="12"/>
    </row>
    <row r="19" spans="2:11" x14ac:dyDescent="0.2">
      <c r="B19" s="2">
        <v>14</v>
      </c>
      <c r="C19" s="2">
        <v>2.5999999999999998E-4</v>
      </c>
      <c r="D19" s="2">
        <f>SUM(C$6:C19)</f>
        <v>9.9999999999999985E-3</v>
      </c>
      <c r="E19" s="2">
        <f t="shared" si="0"/>
        <v>0.99004983374916811</v>
      </c>
      <c r="F19" s="2">
        <f t="shared" si="1"/>
        <v>9.9501662508318933E-3</v>
      </c>
      <c r="H19" s="13"/>
      <c r="I19" s="12"/>
      <c r="K19" s="12"/>
    </row>
    <row r="20" spans="2:11" x14ac:dyDescent="0.2">
      <c r="B20" s="2">
        <v>15</v>
      </c>
      <c r="C20" s="2">
        <v>3.8000000000000002E-4</v>
      </c>
      <c r="D20" s="2">
        <f>SUM(C$6:C20)</f>
        <v>1.0379999999999999E-2</v>
      </c>
      <c r="E20" s="2">
        <f t="shared" si="0"/>
        <v>0.98967368628488794</v>
      </c>
      <c r="F20" s="2">
        <f t="shared" si="1"/>
        <v>1.0326313715112057E-2</v>
      </c>
      <c r="H20" s="13"/>
      <c r="I20" s="12"/>
      <c r="K20" s="12"/>
    </row>
    <row r="21" spans="2:11" x14ac:dyDescent="0.2">
      <c r="B21" s="2">
        <v>16</v>
      </c>
      <c r="C21" s="2">
        <v>5.1000000000000004E-4</v>
      </c>
      <c r="D21" s="2">
        <f>SUM(C$6:C21)</f>
        <v>1.0889999999999999E-2</v>
      </c>
      <c r="E21" s="2">
        <f t="shared" si="0"/>
        <v>0.98916908139006809</v>
      </c>
      <c r="F21" s="2">
        <f t="shared" si="1"/>
        <v>1.0830918609931905E-2</v>
      </c>
      <c r="H21" s="13"/>
      <c r="I21" s="12"/>
      <c r="K21" s="12"/>
    </row>
    <row r="22" spans="2:11" x14ac:dyDescent="0.2">
      <c r="B22" s="2">
        <v>17</v>
      </c>
      <c r="C22" s="2">
        <v>6.3000000000000003E-4</v>
      </c>
      <c r="D22" s="2">
        <f>SUM(C$6:C22)</f>
        <v>1.1519999999999999E-2</v>
      </c>
      <c r="E22" s="2">
        <f t="shared" si="0"/>
        <v>0.98854610112817987</v>
      </c>
      <c r="F22" s="2">
        <f t="shared" si="1"/>
        <v>1.1453898871820134E-2</v>
      </c>
      <c r="H22" s="13"/>
      <c r="I22" s="12"/>
      <c r="K22" s="12"/>
    </row>
    <row r="23" spans="2:11" x14ac:dyDescent="0.2">
      <c r="B23" s="2">
        <v>18</v>
      </c>
      <c r="C23" s="2">
        <v>7.2999999999999996E-4</v>
      </c>
      <c r="D23" s="2">
        <f>SUM(C$6:C23)</f>
        <v>1.2249999999999999E-2</v>
      </c>
      <c r="E23" s="2">
        <f t="shared" si="0"/>
        <v>0.9878247258083831</v>
      </c>
      <c r="F23" s="2">
        <f t="shared" si="1"/>
        <v>1.2175274191616903E-2</v>
      </c>
      <c r="H23" s="13"/>
      <c r="I23" s="12"/>
      <c r="K23" s="12"/>
    </row>
    <row r="24" spans="2:11" x14ac:dyDescent="0.2">
      <c r="B24" s="2">
        <v>19</v>
      </c>
      <c r="C24" s="2">
        <v>7.9000000000000001E-4</v>
      </c>
      <c r="D24" s="2">
        <f>SUM(C$6:C24)</f>
        <v>1.304E-2</v>
      </c>
      <c r="E24" s="2">
        <f t="shared" si="0"/>
        <v>0.98704465244454354</v>
      </c>
      <c r="F24" s="2">
        <f t="shared" si="1"/>
        <v>1.2955347555456465E-2</v>
      </c>
      <c r="H24" s="13"/>
      <c r="I24" s="12"/>
      <c r="K24" s="12"/>
    </row>
    <row r="25" spans="2:11" x14ac:dyDescent="0.2">
      <c r="B25" s="2">
        <v>20</v>
      </c>
      <c r="C25" s="2">
        <v>8.4000000000000003E-4</v>
      </c>
      <c r="D25" s="2">
        <f>SUM(C$6:C25)</f>
        <v>1.388E-2</v>
      </c>
      <c r="E25" s="2">
        <f t="shared" si="0"/>
        <v>0.98621588306835972</v>
      </c>
      <c r="F25" s="2">
        <f t="shared" si="1"/>
        <v>1.3784116931640278E-2</v>
      </c>
      <c r="H25" s="13"/>
      <c r="I25" s="12"/>
      <c r="K25" s="12"/>
    </row>
    <row r="26" spans="2:11" x14ac:dyDescent="0.2">
      <c r="B26" s="2">
        <v>21</v>
      </c>
      <c r="C26" s="2">
        <v>8.8000000000000003E-4</v>
      </c>
      <c r="D26" s="2">
        <f>SUM(C$6:C26)</f>
        <v>1.4760000000000001E-2</v>
      </c>
      <c r="E26" s="2">
        <f t="shared" si="0"/>
        <v>0.98534839484206105</v>
      </c>
      <c r="F26" s="2">
        <f t="shared" si="1"/>
        <v>1.4651605157938952E-2</v>
      </c>
      <c r="H26" s="13"/>
      <c r="I26" s="12"/>
      <c r="K26" s="12"/>
    </row>
    <row r="27" spans="2:11" x14ac:dyDescent="0.2">
      <c r="B27" s="2">
        <v>22</v>
      </c>
      <c r="C27" s="2">
        <v>9.2000000000000003E-4</v>
      </c>
      <c r="D27" s="2">
        <f>SUM(C$6:C27)</f>
        <v>1.5679999999999999E-2</v>
      </c>
      <c r="E27" s="2">
        <f t="shared" si="0"/>
        <v>0.98444229119039672</v>
      </c>
      <c r="F27" s="2">
        <f t="shared" si="1"/>
        <v>1.5557708809603277E-2</v>
      </c>
      <c r="H27" s="13"/>
      <c r="I27" s="12"/>
      <c r="K27" s="12"/>
    </row>
    <row r="28" spans="2:11" x14ac:dyDescent="0.2">
      <c r="B28" s="2">
        <v>23</v>
      </c>
      <c r="C28" s="2">
        <v>9.6000000000000002E-4</v>
      </c>
      <c r="D28" s="2">
        <f>SUM(C$6:C28)</f>
        <v>1.6639999999999999E-2</v>
      </c>
      <c r="E28" s="2">
        <f t="shared" si="0"/>
        <v>0.98349768007673455</v>
      </c>
      <c r="F28" s="2">
        <f t="shared" si="1"/>
        <v>1.6502319923265452E-2</v>
      </c>
      <c r="H28" s="13"/>
      <c r="I28" s="12"/>
      <c r="K28" s="12"/>
    </row>
    <row r="29" spans="2:11" x14ac:dyDescent="0.2">
      <c r="B29" s="2">
        <v>24</v>
      </c>
      <c r="C29" s="2">
        <v>9.7000000000000005E-4</v>
      </c>
      <c r="D29" s="2">
        <f>SUM(C$6:C29)</f>
        <v>1.7609999999999997E-2</v>
      </c>
      <c r="E29" s="2">
        <f t="shared" si="0"/>
        <v>0.98254414986397809</v>
      </c>
      <c r="F29" s="2">
        <f t="shared" si="1"/>
        <v>1.7455850136021911E-2</v>
      </c>
      <c r="H29" s="13"/>
      <c r="I29" s="12"/>
      <c r="K29" s="12"/>
    </row>
    <row r="30" spans="2:11" x14ac:dyDescent="0.2">
      <c r="B30" s="2">
        <v>25</v>
      </c>
      <c r="C30" s="2">
        <v>9.6000000000000002E-4</v>
      </c>
      <c r="D30" s="2">
        <f>SUM(C$6:C30)</f>
        <v>1.8569999999999996E-2</v>
      </c>
      <c r="E30" s="2">
        <f t="shared" si="0"/>
        <v>0.98160136009160559</v>
      </c>
      <c r="F30" s="2">
        <f t="shared" si="1"/>
        <v>1.839863990839441E-2</v>
      </c>
      <c r="H30" s="13"/>
      <c r="I30" s="12"/>
      <c r="K30" s="12"/>
    </row>
    <row r="31" spans="2:11" x14ac:dyDescent="0.2">
      <c r="B31" s="2">
        <v>26</v>
      </c>
      <c r="C31" s="2">
        <v>9.5E-4</v>
      </c>
      <c r="D31" s="2">
        <f>SUM(C$6:C31)</f>
        <v>1.9519999999999996E-2</v>
      </c>
      <c r="E31" s="2">
        <f t="shared" si="0"/>
        <v>0.98066928160689892</v>
      </c>
      <c r="F31" s="2">
        <f t="shared" si="1"/>
        <v>1.9330718393101076E-2</v>
      </c>
      <c r="H31" s="13"/>
      <c r="I31" s="12"/>
      <c r="K31" s="12"/>
    </row>
    <row r="32" spans="2:11" x14ac:dyDescent="0.2">
      <c r="B32" s="2">
        <v>27</v>
      </c>
      <c r="C32" s="2">
        <v>9.5E-4</v>
      </c>
      <c r="D32" s="2">
        <f>SUM(C$6:C32)</f>
        <v>2.0469999999999995E-2</v>
      </c>
      <c r="E32" s="2">
        <f t="shared" si="0"/>
        <v>0.97973808817628538</v>
      </c>
      <c r="F32" s="2">
        <f t="shared" si="1"/>
        <v>2.0261911823714618E-2</v>
      </c>
      <c r="H32" s="13"/>
      <c r="I32" s="12"/>
      <c r="K32" s="12"/>
    </row>
    <row r="33" spans="2:18" x14ac:dyDescent="0.2">
      <c r="B33" s="2">
        <v>28</v>
      </c>
      <c r="C33" s="2">
        <v>9.6000000000000002E-4</v>
      </c>
      <c r="D33" s="2">
        <f>SUM(C$6:C33)</f>
        <v>2.1429999999999994E-2</v>
      </c>
      <c r="E33" s="2">
        <f t="shared" si="0"/>
        <v>0.97879799093051356</v>
      </c>
      <c r="F33" s="2">
        <f t="shared" si="1"/>
        <v>2.1202009069486438E-2</v>
      </c>
      <c r="H33" s="13"/>
      <c r="I33" s="12"/>
      <c r="K33" s="12"/>
    </row>
    <row r="34" spans="2:18" x14ac:dyDescent="0.2">
      <c r="B34" s="2">
        <v>29</v>
      </c>
      <c r="C34" s="2">
        <v>9.7999999999999997E-4</v>
      </c>
      <c r="D34" s="2">
        <f>SUM(C$6:C34)</f>
        <v>2.2409999999999992E-2</v>
      </c>
      <c r="E34" s="2">
        <f t="shared" si="0"/>
        <v>0.97783923876469503</v>
      </c>
      <c r="F34" s="2">
        <f t="shared" si="1"/>
        <v>2.2160761235304971E-2</v>
      </c>
      <c r="H34" s="13"/>
      <c r="I34" s="12"/>
      <c r="K34" s="12"/>
    </row>
    <row r="35" spans="2:18" x14ac:dyDescent="0.2">
      <c r="B35" s="2">
        <v>30</v>
      </c>
      <c r="C35" s="2">
        <v>1.0200000000000001E-3</v>
      </c>
      <c r="D35" s="2">
        <f>SUM(C$6:C35)</f>
        <v>2.3429999999999992E-2</v>
      </c>
      <c r="E35" s="2">
        <f t="shared" si="0"/>
        <v>0.97684235124022267</v>
      </c>
      <c r="F35" s="2">
        <f t="shared" si="1"/>
        <v>2.3157648759777327E-2</v>
      </c>
      <c r="H35" s="13"/>
      <c r="I35" s="12"/>
      <c r="K35" s="12"/>
    </row>
    <row r="36" spans="2:18" x14ac:dyDescent="0.2">
      <c r="B36" s="2">
        <v>31</v>
      </c>
      <c r="C36" s="2">
        <v>1.06E-3</v>
      </c>
      <c r="D36" s="2">
        <f>SUM(C$6:C36)</f>
        <v>2.4489999999999991E-2</v>
      </c>
      <c r="E36" s="2">
        <f t="shared" si="0"/>
        <v>0.97580744694408661</v>
      </c>
      <c r="F36" s="2">
        <f t="shared" si="1"/>
        <v>2.4192553055913391E-2</v>
      </c>
      <c r="H36" s="13"/>
      <c r="I36" s="12"/>
      <c r="K36" s="12"/>
    </row>
    <row r="37" spans="2:18" x14ac:dyDescent="0.2">
      <c r="B37" s="2">
        <v>32</v>
      </c>
      <c r="C37" s="2">
        <v>1.1100000000000001E-3</v>
      </c>
      <c r="D37" s="2">
        <f>SUM(C$6:C37)</f>
        <v>2.5599999999999991E-2</v>
      </c>
      <c r="E37" s="2">
        <f t="shared" si="0"/>
        <v>0.97472490160179392</v>
      </c>
      <c r="F37" s="2">
        <f t="shared" si="1"/>
        <v>2.5275098398206075E-2</v>
      </c>
      <c r="H37" s="13"/>
      <c r="I37" s="12"/>
      <c r="K37" s="12"/>
    </row>
    <row r="38" spans="2:18" x14ac:dyDescent="0.2">
      <c r="B38" s="2">
        <v>33</v>
      </c>
      <c r="C38" s="2">
        <v>1.17E-3</v>
      </c>
      <c r="D38" s="2">
        <f>SUM(C$6:C38)</f>
        <v>2.6769999999999992E-2</v>
      </c>
      <c r="E38" s="2">
        <f t="shared" si="0"/>
        <v>0.97358514035726618</v>
      </c>
      <c r="F38" s="2">
        <f t="shared" si="1"/>
        <v>2.6414859642733823E-2</v>
      </c>
      <c r="H38" s="13"/>
      <c r="I38" s="12"/>
      <c r="K38" s="12"/>
    </row>
    <row r="39" spans="2:18" x14ac:dyDescent="0.2">
      <c r="B39" s="2">
        <v>34</v>
      </c>
      <c r="C39" s="2">
        <v>1.24E-3</v>
      </c>
      <c r="D39" s="2">
        <f>SUM(C$6:C39)</f>
        <v>2.8009999999999993E-2</v>
      </c>
      <c r="E39" s="2">
        <f t="shared" si="0"/>
        <v>0.97237864296619814</v>
      </c>
      <c r="F39" s="2">
        <f t="shared" si="1"/>
        <v>2.7621357033801863E-2</v>
      </c>
      <c r="H39" s="13"/>
      <c r="I39" s="12"/>
      <c r="K39" s="12"/>
    </row>
    <row r="40" spans="2:18" x14ac:dyDescent="0.2">
      <c r="B40" s="2">
        <v>35</v>
      </c>
      <c r="C40" s="2">
        <v>1.33E-3</v>
      </c>
      <c r="D40" s="2">
        <f>SUM(C$6:C40)</f>
        <v>2.9339999999999995E-2</v>
      </c>
      <c r="E40" s="2">
        <f t="shared" si="0"/>
        <v>0.97108623901019497</v>
      </c>
      <c r="F40" s="2">
        <f t="shared" si="1"/>
        <v>2.8913760989805026E-2</v>
      </c>
      <c r="H40" s="13"/>
      <c r="I40" s="12"/>
      <c r="K40" s="12"/>
    </row>
    <row r="41" spans="2:18" x14ac:dyDescent="0.2">
      <c r="B41" s="2">
        <v>36</v>
      </c>
      <c r="C41" s="2">
        <v>1.42E-3</v>
      </c>
      <c r="D41" s="2">
        <f>SUM(C$6:C41)</f>
        <v>3.0759999999999996E-2</v>
      </c>
      <c r="E41" s="2">
        <f t="shared" si="0"/>
        <v>0.96970827513669455</v>
      </c>
      <c r="F41" s="2">
        <f t="shared" si="1"/>
        <v>3.0291724863305447E-2</v>
      </c>
      <c r="H41" s="13"/>
      <c r="I41" s="12"/>
      <c r="K41" s="12"/>
    </row>
    <row r="42" spans="2:18" x14ac:dyDescent="0.2">
      <c r="B42" s="2">
        <v>37</v>
      </c>
      <c r="C42" s="2">
        <v>1.5100000000000001E-3</v>
      </c>
      <c r="D42" s="2">
        <f>SUM(C$6:C42)</f>
        <v>3.2269999999999993E-2</v>
      </c>
      <c r="E42" s="2">
        <f t="shared" si="0"/>
        <v>0.96824512060092416</v>
      </c>
      <c r="F42" s="2">
        <f t="shared" si="1"/>
        <v>3.1754879399075842E-2</v>
      </c>
      <c r="H42" s="13"/>
      <c r="I42" s="12"/>
      <c r="K42" s="12"/>
      <c r="M42" s="20"/>
      <c r="N42" s="20"/>
      <c r="O42" s="15"/>
      <c r="P42" s="15"/>
      <c r="Q42" s="15"/>
      <c r="R42" s="15"/>
    </row>
    <row r="43" spans="2:18" x14ac:dyDescent="0.2">
      <c r="B43" s="2">
        <v>38</v>
      </c>
      <c r="C43" s="2">
        <v>1.6100000000000001E-3</v>
      </c>
      <c r="D43" s="2">
        <f>SUM(C$6:C43)</f>
        <v>3.3879999999999993E-2</v>
      </c>
      <c r="E43" s="2">
        <f t="shared" si="0"/>
        <v>0.96668750017765637</v>
      </c>
      <c r="F43" s="2">
        <f t="shared" si="1"/>
        <v>3.3312499822343633E-2</v>
      </c>
      <c r="H43" s="13"/>
      <c r="I43" s="12"/>
      <c r="K43" s="12"/>
      <c r="M43" s="21"/>
      <c r="N43" s="22"/>
      <c r="O43" s="16"/>
    </row>
    <row r="44" spans="2:18" x14ac:dyDescent="0.2">
      <c r="B44" s="2">
        <v>39</v>
      </c>
      <c r="C44" s="2">
        <v>1.73E-3</v>
      </c>
      <c r="D44" s="2">
        <f>SUM(C$6:C44)</f>
        <v>3.5609999999999996E-2</v>
      </c>
      <c r="E44" s="2">
        <f t="shared" si="0"/>
        <v>0.96501657656801365</v>
      </c>
      <c r="F44" s="2">
        <f t="shared" si="1"/>
        <v>3.4983423431986349E-2</v>
      </c>
      <c r="H44" s="13"/>
      <c r="I44" s="12"/>
      <c r="K44" s="12"/>
      <c r="M44" s="21"/>
      <c r="N44" s="22"/>
      <c r="O44" s="16"/>
    </row>
    <row r="45" spans="2:18" x14ac:dyDescent="0.2">
      <c r="B45" s="2">
        <v>40</v>
      </c>
      <c r="C45" s="2">
        <v>1.8699999999999999E-3</v>
      </c>
      <c r="D45" s="2">
        <f>SUM(C$6:C45)</f>
        <v>3.7479999999999992E-2</v>
      </c>
      <c r="E45" s="2">
        <f t="shared" si="0"/>
        <v>0.96321368180181632</v>
      </c>
      <c r="F45" s="2">
        <f t="shared" si="1"/>
        <v>3.6786318198183676E-2</v>
      </c>
      <c r="H45" s="13"/>
      <c r="I45" s="12"/>
      <c r="K45" s="12"/>
      <c r="M45" s="21"/>
      <c r="N45" s="22"/>
      <c r="O45" s="16"/>
    </row>
    <row r="46" spans="2:18" x14ac:dyDescent="0.2">
      <c r="B46" s="2">
        <v>41</v>
      </c>
      <c r="C46" s="2">
        <v>2.0100000000000001E-3</v>
      </c>
      <c r="D46" s="2">
        <f>SUM(C$6:C46)</f>
        <v>3.948999999999999E-2</v>
      </c>
      <c r="E46" s="2">
        <f t="shared" si="0"/>
        <v>0.96127956673820181</v>
      </c>
      <c r="F46" s="2">
        <f t="shared" si="1"/>
        <v>3.8720433261798193E-2</v>
      </c>
      <c r="H46" s="13"/>
      <c r="I46" s="12"/>
      <c r="K46" s="12"/>
      <c r="M46" s="21"/>
      <c r="N46" s="22"/>
      <c r="O46" s="16"/>
    </row>
    <row r="47" spans="2:18" x14ac:dyDescent="0.2">
      <c r="B47" s="2">
        <v>42</v>
      </c>
      <c r="C47" s="2">
        <v>2.1700000000000001E-3</v>
      </c>
      <c r="D47" s="2">
        <f>SUM(C$6:C47)</f>
        <v>4.1659999999999989E-2</v>
      </c>
      <c r="E47" s="2">
        <f t="shared" si="0"/>
        <v>0.9591958517268343</v>
      </c>
      <c r="F47" s="2">
        <f t="shared" si="1"/>
        <v>4.0804148273165697E-2</v>
      </c>
      <c r="H47" s="13"/>
      <c r="I47" s="12"/>
      <c r="K47" s="12"/>
    </row>
    <row r="48" spans="2:18" x14ac:dyDescent="0.2">
      <c r="B48" s="2">
        <v>43</v>
      </c>
      <c r="C48" s="2">
        <v>2.3400000000000001E-3</v>
      </c>
      <c r="D48" s="2">
        <f>SUM(C$6:C48)</f>
        <v>4.3999999999999991E-2</v>
      </c>
      <c r="E48" s="2">
        <f t="shared" si="0"/>
        <v>0.95695395747304668</v>
      </c>
      <c r="F48" s="2">
        <f t="shared" si="1"/>
        <v>4.3046042526953321E-2</v>
      </c>
      <c r="H48" s="13"/>
      <c r="I48" s="12"/>
      <c r="K48" s="12"/>
    </row>
    <row r="49" spans="2:11" x14ac:dyDescent="0.2">
      <c r="B49" s="2">
        <v>44</v>
      </c>
      <c r="C49" s="2">
        <v>2.5300000000000001E-3</v>
      </c>
      <c r="D49" s="2">
        <f>SUM(C$6:C49)</f>
        <v>4.6529999999999988E-2</v>
      </c>
      <c r="E49" s="2">
        <f t="shared" si="0"/>
        <v>0.95453592406270305</v>
      </c>
      <c r="F49" s="2">
        <f t="shared" si="1"/>
        <v>4.5464075937296955E-2</v>
      </c>
      <c r="H49" s="13"/>
      <c r="I49" s="12"/>
      <c r="K49" s="12"/>
    </row>
    <row r="50" spans="2:11" x14ac:dyDescent="0.2">
      <c r="B50" s="2">
        <v>45</v>
      </c>
      <c r="C50" s="2">
        <v>2.7399999999999998E-3</v>
      </c>
      <c r="D50" s="2">
        <f>SUM(C$6:C50)</f>
        <v>4.9269999999999987E-2</v>
      </c>
      <c r="E50" s="2">
        <f t="shared" si="0"/>
        <v>0.95192407549736502</v>
      </c>
      <c r="F50" s="2">
        <f t="shared" si="1"/>
        <v>4.8075924502634981E-2</v>
      </c>
      <c r="H50" s="13"/>
      <c r="I50" s="12"/>
      <c r="K50" s="12"/>
    </row>
    <row r="51" spans="2:11" x14ac:dyDescent="0.2">
      <c r="B51" s="2">
        <v>46</v>
      </c>
      <c r="C51" s="2">
        <v>2.99E-3</v>
      </c>
      <c r="D51" s="2">
        <f>SUM(C$6:C51)</f>
        <v>5.2259999999999987E-2</v>
      </c>
      <c r="E51" s="2">
        <f t="shared" si="0"/>
        <v>0.94908207342204542</v>
      </c>
      <c r="F51" s="2">
        <f t="shared" si="1"/>
        <v>5.0917926577954575E-2</v>
      </c>
      <c r="H51" s="13"/>
      <c r="I51" s="12"/>
      <c r="K51" s="12"/>
    </row>
    <row r="52" spans="2:11" x14ac:dyDescent="0.2">
      <c r="B52" s="2">
        <v>47</v>
      </c>
      <c r="C52" s="2">
        <v>3.2499999999999999E-3</v>
      </c>
      <c r="D52" s="2">
        <f>SUM(C$6:C52)</f>
        <v>5.550999999999999E-2</v>
      </c>
      <c r="E52" s="2">
        <f t="shared" si="0"/>
        <v>0.94600256359749835</v>
      </c>
      <c r="F52" s="2">
        <f t="shared" si="1"/>
        <v>5.3997436402501653E-2</v>
      </c>
      <c r="H52" s="13"/>
      <c r="I52" s="12"/>
      <c r="K52" s="12"/>
    </row>
    <row r="53" spans="2:11" x14ac:dyDescent="0.2">
      <c r="B53" s="2">
        <v>48</v>
      </c>
      <c r="C53" s="2">
        <v>3.5300000000000002E-3</v>
      </c>
      <c r="D53" s="2">
        <f>SUM(C$6:C53)</f>
        <v>5.9039999999999988E-2</v>
      </c>
      <c r="E53" s="2">
        <f t="shared" si="0"/>
        <v>0.9426690616404888</v>
      </c>
      <c r="F53" s="2">
        <f t="shared" si="1"/>
        <v>5.7330938359511197E-2</v>
      </c>
      <c r="H53" s="13"/>
      <c r="I53" s="12"/>
      <c r="K53" s="12"/>
    </row>
    <row r="54" spans="2:11" x14ac:dyDescent="0.2">
      <c r="B54" s="2">
        <v>49</v>
      </c>
      <c r="C54" s="2">
        <v>3.81E-3</v>
      </c>
      <c r="D54" s="2">
        <f>SUM(C$6:C54)</f>
        <v>6.2849999999999989E-2</v>
      </c>
      <c r="E54" s="2">
        <f t="shared" si="0"/>
        <v>0.93908432577382883</v>
      </c>
      <c r="F54" s="2">
        <f t="shared" si="1"/>
        <v>6.0915674226171168E-2</v>
      </c>
      <c r="H54" s="13"/>
      <c r="I54" s="12"/>
      <c r="K54" s="12"/>
    </row>
    <row r="55" spans="2:11" x14ac:dyDescent="0.2">
      <c r="B55" s="2">
        <v>50</v>
      </c>
      <c r="C55" s="2">
        <v>4.0899999999999999E-3</v>
      </c>
      <c r="D55" s="2">
        <f>SUM(C$6:C55)</f>
        <v>6.6939999999999986E-2</v>
      </c>
      <c r="E55" s="2">
        <f t="shared" si="0"/>
        <v>0.93525131473224177</v>
      </c>
      <c r="F55" s="2">
        <f t="shared" si="1"/>
        <v>6.4748685267758233E-2</v>
      </c>
      <c r="H55" s="13"/>
      <c r="I55" s="12"/>
      <c r="K55" s="12"/>
    </row>
    <row r="56" spans="2:11" x14ac:dyDescent="0.2">
      <c r="B56" s="2">
        <v>51</v>
      </c>
      <c r="C56" s="2">
        <v>4.3899999999999998E-3</v>
      </c>
      <c r="D56" s="2">
        <f>SUM(C$6:C56)</f>
        <v>7.1329999999999991E-2</v>
      </c>
      <c r="E56" s="2">
        <f t="shared" si="0"/>
        <v>0.93115456041571154</v>
      </c>
      <c r="F56" s="2">
        <f t="shared" si="1"/>
        <v>6.8845439584288459E-2</v>
      </c>
      <c r="H56" s="13"/>
      <c r="I56" s="12"/>
      <c r="K56" s="12"/>
    </row>
    <row r="57" spans="2:11" x14ac:dyDescent="0.2">
      <c r="B57" s="2">
        <v>52</v>
      </c>
      <c r="C57" s="2">
        <v>4.7299999999999998E-3</v>
      </c>
      <c r="D57" s="2">
        <f>SUM(C$6:C57)</f>
        <v>7.6059999999999989E-2</v>
      </c>
      <c r="E57" s="2">
        <f t="shared" si="0"/>
        <v>0.92676059925522447</v>
      </c>
      <c r="F57" s="2">
        <f t="shared" si="1"/>
        <v>7.3239400744775529E-2</v>
      </c>
      <c r="H57" s="13"/>
      <c r="I57" s="12"/>
      <c r="K57" s="12"/>
    </row>
    <row r="58" spans="2:11" x14ac:dyDescent="0.2">
      <c r="B58" s="2">
        <v>53</v>
      </c>
      <c r="C58" s="2">
        <v>5.1200000000000004E-3</v>
      </c>
      <c r="D58" s="2">
        <f>SUM(C$6:C58)</f>
        <v>8.1179999999999988E-2</v>
      </c>
      <c r="E58" s="2">
        <f t="shared" si="0"/>
        <v>0.92202771151878948</v>
      </c>
      <c r="F58" s="2">
        <f t="shared" si="1"/>
        <v>7.7972288481210517E-2</v>
      </c>
      <c r="H58" s="13"/>
      <c r="I58" s="12"/>
      <c r="K58" s="12"/>
    </row>
    <row r="59" spans="2:11" x14ac:dyDescent="0.2">
      <c r="B59" s="2">
        <v>54</v>
      </c>
      <c r="C59" s="2">
        <v>5.5700000000000003E-3</v>
      </c>
      <c r="D59" s="2">
        <f>SUM(C$6:C59)</f>
        <v>8.6749999999999994E-2</v>
      </c>
      <c r="E59" s="2">
        <f t="shared" si="0"/>
        <v>0.91690629355560715</v>
      </c>
      <c r="F59" s="2">
        <f t="shared" si="1"/>
        <v>8.3093706444392845E-2</v>
      </c>
      <c r="H59" s="13"/>
      <c r="I59" s="12"/>
      <c r="K59" s="12"/>
    </row>
    <row r="60" spans="2:11" x14ac:dyDescent="0.2">
      <c r="B60" s="2">
        <v>55</v>
      </c>
      <c r="C60" s="2">
        <v>6.1000000000000004E-3</v>
      </c>
      <c r="D60" s="2">
        <f>SUM(C$6:C60)</f>
        <v>9.2849999999999988E-2</v>
      </c>
      <c r="E60" s="2">
        <f t="shared" si="0"/>
        <v>0.91133018957262446</v>
      </c>
      <c r="F60" s="2">
        <f t="shared" si="1"/>
        <v>8.8669810427375539E-2</v>
      </c>
      <c r="H60" s="13"/>
      <c r="I60" s="12"/>
      <c r="K60" s="12"/>
    </row>
    <row r="61" spans="2:11" x14ac:dyDescent="0.2">
      <c r="B61" s="2">
        <v>56</v>
      </c>
      <c r="C61" s="2">
        <v>6.7299999999999999E-3</v>
      </c>
      <c r="D61" s="2">
        <f>SUM(C$6:C61)</f>
        <v>9.9579999999999988E-2</v>
      </c>
      <c r="E61" s="2">
        <f t="shared" si="0"/>
        <v>0.90521752956936907</v>
      </c>
      <c r="F61" s="2">
        <f t="shared" si="1"/>
        <v>9.4782470430630927E-2</v>
      </c>
      <c r="H61" s="13"/>
      <c r="I61" s="12"/>
      <c r="K61" s="12"/>
    </row>
    <row r="62" spans="2:11" x14ac:dyDescent="0.2">
      <c r="B62" s="2">
        <v>57</v>
      </c>
      <c r="C62" s="2">
        <v>7.4200000000000004E-3</v>
      </c>
      <c r="D62" s="2">
        <f>SUM(C$6:C62)</f>
        <v>0.10699999999999998</v>
      </c>
      <c r="E62" s="2">
        <f t="shared" si="0"/>
        <v>0.8985256729903055</v>
      </c>
      <c r="F62" s="2">
        <f t="shared" si="1"/>
        <v>0.1014743270096945</v>
      </c>
      <c r="H62" s="13"/>
      <c r="I62" s="12"/>
      <c r="K62" s="12"/>
    </row>
    <row r="63" spans="2:11" x14ac:dyDescent="0.2">
      <c r="B63" s="2">
        <v>58</v>
      </c>
      <c r="C63" s="2">
        <v>8.1600000000000006E-3</v>
      </c>
      <c r="D63" s="2">
        <f>SUM(C$6:C63)</f>
        <v>0.11515999999999998</v>
      </c>
      <c r="E63" s="2">
        <f t="shared" si="0"/>
        <v>0.8912235367326844</v>
      </c>
      <c r="F63" s="2">
        <f t="shared" si="1"/>
        <v>0.1087764632673156</v>
      </c>
      <c r="H63" s="13"/>
      <c r="I63" s="12"/>
      <c r="K63" s="12"/>
    </row>
    <row r="64" spans="2:11" x14ac:dyDescent="0.2">
      <c r="B64" s="2">
        <v>59</v>
      </c>
      <c r="C64" s="2">
        <v>8.9200000000000008E-3</v>
      </c>
      <c r="D64" s="2">
        <f>SUM(C$6:C64)</f>
        <v>0.12407999999999998</v>
      </c>
      <c r="E64" s="2">
        <f t="shared" si="0"/>
        <v>0.88330917332222036</v>
      </c>
      <c r="F64" s="2">
        <f t="shared" si="1"/>
        <v>0.11669082667777964</v>
      </c>
      <c r="H64" s="13"/>
      <c r="I64" s="12"/>
      <c r="K64" s="12"/>
    </row>
    <row r="65" spans="2:11" x14ac:dyDescent="0.2">
      <c r="B65" s="2">
        <v>60</v>
      </c>
      <c r="C65" s="2">
        <v>9.7099999999999999E-3</v>
      </c>
      <c r="D65" s="2">
        <f>SUM(C$6:C65)</f>
        <v>0.13378999999999999</v>
      </c>
      <c r="E65" s="2">
        <f t="shared" si="0"/>
        <v>0.87477374780296169</v>
      </c>
      <c r="F65" s="2">
        <f t="shared" si="1"/>
        <v>0.12522625219703831</v>
      </c>
      <c r="H65" s="13"/>
      <c r="I65" s="12"/>
      <c r="K65" s="12"/>
    </row>
    <row r="66" spans="2:11" x14ac:dyDescent="0.2">
      <c r="B66" s="2">
        <v>61</v>
      </c>
      <c r="C66" s="2">
        <v>1.0580000000000001E-2</v>
      </c>
      <c r="D66" s="2">
        <f>SUM(C$6:C66)</f>
        <v>0.14437</v>
      </c>
      <c r="E66" s="2">
        <f t="shared" si="0"/>
        <v>0.86556742885513016</v>
      </c>
      <c r="F66" s="2">
        <f t="shared" si="1"/>
        <v>0.13443257114486984</v>
      </c>
      <c r="H66" s="13"/>
      <c r="I66" s="12"/>
      <c r="K66" s="12"/>
    </row>
    <row r="67" spans="2:11" x14ac:dyDescent="0.2">
      <c r="B67" s="2">
        <v>62</v>
      </c>
      <c r="C67" s="2">
        <v>1.157E-2</v>
      </c>
      <c r="D67" s="2">
        <f>SUM(C$6:C67)</f>
        <v>0.15594</v>
      </c>
      <c r="E67" s="2">
        <f t="shared" si="0"/>
        <v>0.85561052546247807</v>
      </c>
      <c r="F67" s="2">
        <f t="shared" si="1"/>
        <v>0.14438947453752193</v>
      </c>
      <c r="H67" s="13"/>
      <c r="I67" s="12"/>
      <c r="K67" s="12"/>
    </row>
    <row r="68" spans="2:11" x14ac:dyDescent="0.2">
      <c r="B68" s="2">
        <v>63</v>
      </c>
      <c r="C68" s="2">
        <v>1.265E-2</v>
      </c>
      <c r="D68" s="2">
        <f>SUM(C$6:C68)</f>
        <v>0.16858999999999999</v>
      </c>
      <c r="E68" s="2">
        <f t="shared" si="0"/>
        <v>0.8448552230270977</v>
      </c>
      <c r="F68" s="2">
        <f t="shared" si="1"/>
        <v>0.1551447769729023</v>
      </c>
      <c r="H68" s="13"/>
      <c r="I68" s="12"/>
      <c r="K68" s="12"/>
    </row>
    <row r="69" spans="2:11" x14ac:dyDescent="0.2">
      <c r="B69" s="2">
        <v>64</v>
      </c>
      <c r="C69" s="2">
        <v>1.383E-2</v>
      </c>
      <c r="D69" s="2">
        <f>SUM(C$6:C69)</f>
        <v>0.18242</v>
      </c>
      <c r="E69" s="2">
        <f t="shared" si="0"/>
        <v>0.8332513013661067</v>
      </c>
      <c r="F69" s="2">
        <f t="shared" si="1"/>
        <v>0.1667486986338933</v>
      </c>
      <c r="H69" s="13"/>
      <c r="I69" s="12"/>
      <c r="K69" s="12"/>
    </row>
    <row r="70" spans="2:11" x14ac:dyDescent="0.2">
      <c r="B70" s="2">
        <v>65</v>
      </c>
      <c r="C70" s="2">
        <v>1.5089999999999999E-2</v>
      </c>
      <c r="D70" s="2">
        <f>SUM(C$6:C70)</f>
        <v>0.19750999999999999</v>
      </c>
      <c r="E70" s="2">
        <f t="shared" si="0"/>
        <v>0.82077193286735739</v>
      </c>
      <c r="F70" s="2">
        <f t="shared" si="1"/>
        <v>0.17922806713264261</v>
      </c>
      <c r="H70" s="13"/>
      <c r="I70" s="12"/>
      <c r="K70" s="12"/>
    </row>
    <row r="71" spans="2:11" x14ac:dyDescent="0.2">
      <c r="B71" s="2">
        <v>66</v>
      </c>
      <c r="C71" s="2">
        <v>1.6410000000000001E-2</v>
      </c>
      <c r="D71" s="2">
        <f>SUM(C$6:C71)</f>
        <v>0.21392</v>
      </c>
      <c r="E71" s="2">
        <f t="shared" ref="E71:E105" si="2">EXP(-D71)</f>
        <v>0.80741297547706703</v>
      </c>
      <c r="F71" s="2">
        <f t="shared" ref="F71:F105" si="3">1-E71</f>
        <v>0.19258702452293297</v>
      </c>
      <c r="H71" s="13"/>
      <c r="I71" s="12"/>
      <c r="K71" s="12"/>
    </row>
    <row r="72" spans="2:11" x14ac:dyDescent="0.2">
      <c r="B72" s="2">
        <v>67</v>
      </c>
      <c r="C72" s="2">
        <v>1.7819999999999999E-2</v>
      </c>
      <c r="D72" s="2">
        <f>SUM(C$6:C72)</f>
        <v>0.23174</v>
      </c>
      <c r="E72" s="2">
        <f t="shared" si="2"/>
        <v>0.79315231610264536</v>
      </c>
      <c r="F72" s="2">
        <f t="shared" si="3"/>
        <v>0.20684768389735464</v>
      </c>
      <c r="H72" s="13"/>
      <c r="I72" s="12"/>
      <c r="K72" s="12"/>
    </row>
    <row r="73" spans="2:11" x14ac:dyDescent="0.2">
      <c r="B73" s="2">
        <v>68</v>
      </c>
      <c r="C73" s="2">
        <v>1.941E-2</v>
      </c>
      <c r="D73" s="2">
        <f>SUM(C$6:C73)</f>
        <v>0.25114999999999998</v>
      </c>
      <c r="E73" s="2">
        <f t="shared" si="2"/>
        <v>0.77790567695553758</v>
      </c>
      <c r="F73" s="2">
        <f t="shared" si="3"/>
        <v>0.22209432304446242</v>
      </c>
      <c r="H73" s="13"/>
      <c r="I73" s="12"/>
      <c r="K73" s="12"/>
    </row>
    <row r="74" spans="2:11" x14ac:dyDescent="0.2">
      <c r="B74" s="2">
        <v>69</v>
      </c>
      <c r="C74" s="2">
        <v>2.1229999999999999E-2</v>
      </c>
      <c r="D74" s="2">
        <f>SUM(C$6:C74)</f>
        <v>0.27237999999999996</v>
      </c>
      <c r="E74" s="2">
        <f t="shared" si="2"/>
        <v>0.76156481146953436</v>
      </c>
      <c r="F74" s="2">
        <f t="shared" si="3"/>
        <v>0.23843518853046564</v>
      </c>
      <c r="H74" s="13"/>
      <c r="I74" s="12"/>
      <c r="K74" s="12"/>
    </row>
    <row r="75" spans="2:11" x14ac:dyDescent="0.2">
      <c r="B75" s="2">
        <v>70</v>
      </c>
      <c r="C75" s="2">
        <v>2.3230000000000001E-2</v>
      </c>
      <c r="D75" s="2">
        <f>SUM(C$6:C75)</f>
        <v>0.29560999999999993</v>
      </c>
      <c r="E75" s="2">
        <f t="shared" si="2"/>
        <v>0.74407756168949557</v>
      </c>
      <c r="F75" s="2">
        <f t="shared" si="3"/>
        <v>0.25592243831050443</v>
      </c>
      <c r="H75" s="13"/>
      <c r="I75" s="12"/>
      <c r="K75" s="12"/>
    </row>
    <row r="76" spans="2:11" x14ac:dyDescent="0.2">
      <c r="B76" s="2">
        <v>71</v>
      </c>
      <c r="C76" s="2">
        <v>2.528E-2</v>
      </c>
      <c r="D76" s="2">
        <f>SUM(C$6:C76)</f>
        <v>0.32088999999999995</v>
      </c>
      <c r="E76" s="2">
        <f t="shared" si="2"/>
        <v>0.72550305193672171</v>
      </c>
      <c r="F76" s="2">
        <f t="shared" si="3"/>
        <v>0.27449694806327829</v>
      </c>
      <c r="H76" s="13"/>
      <c r="I76" s="12"/>
      <c r="K76" s="12"/>
    </row>
    <row r="77" spans="2:11" x14ac:dyDescent="0.2">
      <c r="B77" s="2">
        <v>72</v>
      </c>
      <c r="C77" s="2">
        <v>2.7390000000000001E-2</v>
      </c>
      <c r="D77" s="2">
        <f>SUM(C$6:C77)</f>
        <v>0.34827999999999998</v>
      </c>
      <c r="E77" s="2">
        <f t="shared" si="2"/>
        <v>0.70590119620553715</v>
      </c>
      <c r="F77" s="2">
        <f t="shared" si="3"/>
        <v>0.29409880379446285</v>
      </c>
      <c r="H77" s="13"/>
      <c r="I77" s="12"/>
      <c r="K77" s="12"/>
    </row>
    <row r="78" spans="2:11" x14ac:dyDescent="0.2">
      <c r="B78" s="2">
        <v>73</v>
      </c>
      <c r="C78" s="2">
        <v>2.9700000000000001E-2</v>
      </c>
      <c r="D78" s="2">
        <f>SUM(C$6:C78)</f>
        <v>0.37797999999999998</v>
      </c>
      <c r="E78" s="2">
        <f t="shared" si="2"/>
        <v>0.68524420541293063</v>
      </c>
      <c r="F78" s="2">
        <f t="shared" si="3"/>
        <v>0.31475579458706937</v>
      </c>
      <c r="H78" s="13"/>
      <c r="I78" s="12"/>
      <c r="K78" s="12"/>
    </row>
    <row r="79" spans="2:11" x14ac:dyDescent="0.2">
      <c r="B79" s="2">
        <v>74</v>
      </c>
      <c r="C79" s="2">
        <v>3.2289999999999999E-2</v>
      </c>
      <c r="D79" s="2">
        <f>SUM(C$6:C79)</f>
        <v>0.41026999999999997</v>
      </c>
      <c r="E79" s="2">
        <f t="shared" si="2"/>
        <v>0.66347108875665728</v>
      </c>
      <c r="F79" s="2">
        <f t="shared" si="3"/>
        <v>0.33652891124334272</v>
      </c>
      <c r="H79" s="13"/>
      <c r="I79" s="12"/>
      <c r="K79" s="12"/>
    </row>
    <row r="80" spans="2:11" x14ac:dyDescent="0.2">
      <c r="B80" s="2">
        <v>75</v>
      </c>
      <c r="C80" s="2">
        <v>3.5180000000000003E-2</v>
      </c>
      <c r="D80" s="2">
        <f>SUM(C$6:C80)</f>
        <v>0.44544999999999996</v>
      </c>
      <c r="E80" s="2">
        <f t="shared" si="2"/>
        <v>0.64053596998183082</v>
      </c>
      <c r="F80" s="2">
        <f t="shared" si="3"/>
        <v>0.35946403001816918</v>
      </c>
      <c r="H80" s="13"/>
      <c r="I80" s="12"/>
      <c r="K80" s="12"/>
    </row>
    <row r="81" spans="1:11" x14ac:dyDescent="0.2">
      <c r="B81" s="2">
        <v>76</v>
      </c>
      <c r="C81" s="2">
        <v>3.8240000000000003E-2</v>
      </c>
      <c r="D81" s="2">
        <f>SUM(C$6:C81)</f>
        <v>0.48368999999999995</v>
      </c>
      <c r="E81" s="2">
        <f t="shared" si="2"/>
        <v>0.61650428862179218</v>
      </c>
      <c r="F81" s="2">
        <f t="shared" si="3"/>
        <v>0.38349571137820782</v>
      </c>
      <c r="H81" s="13"/>
      <c r="I81" s="12"/>
      <c r="K81" s="12"/>
    </row>
    <row r="82" spans="1:11" x14ac:dyDescent="0.2">
      <c r="B82" s="2">
        <v>77</v>
      </c>
      <c r="C82" s="2">
        <v>4.1450000000000001E-2</v>
      </c>
      <c r="D82" s="2">
        <f>SUM(C$6:C82)</f>
        <v>0.52513999999999994</v>
      </c>
      <c r="E82" s="2">
        <f t="shared" si="2"/>
        <v>0.59147255241277585</v>
      </c>
      <c r="F82" s="2">
        <f t="shared" si="3"/>
        <v>0.40852744758722415</v>
      </c>
      <c r="H82" s="13"/>
      <c r="I82" s="12"/>
      <c r="K82" s="12"/>
    </row>
    <row r="83" spans="1:11" x14ac:dyDescent="0.2">
      <c r="B83" s="2">
        <v>78</v>
      </c>
      <c r="C83" s="2">
        <v>4.5019999999999998E-2</v>
      </c>
      <c r="D83" s="2">
        <f>SUM(C$6:C83)</f>
        <v>0.57015999999999989</v>
      </c>
      <c r="E83" s="2">
        <f t="shared" si="2"/>
        <v>0.56543496186768483</v>
      </c>
      <c r="F83" s="2">
        <f t="shared" si="3"/>
        <v>0.43456503813231517</v>
      </c>
      <c r="H83" s="13"/>
      <c r="I83" s="12"/>
      <c r="K83" s="12"/>
    </row>
    <row r="84" spans="1:11" x14ac:dyDescent="0.2">
      <c r="B84" s="2">
        <v>79</v>
      </c>
      <c r="C84" s="2">
        <v>4.9140000000000003E-2</v>
      </c>
      <c r="D84" s="2">
        <f>SUM(C$6:C84)</f>
        <v>0.61929999999999985</v>
      </c>
      <c r="E84" s="2">
        <f t="shared" si="2"/>
        <v>0.5383211305281359</v>
      </c>
      <c r="F84" s="2">
        <f t="shared" si="3"/>
        <v>0.4616788694718641</v>
      </c>
      <c r="H84" s="13"/>
      <c r="I84" s="12"/>
      <c r="K84" s="12"/>
    </row>
    <row r="85" spans="1:11" x14ac:dyDescent="0.2">
      <c r="A85" s="16"/>
      <c r="B85" s="2">
        <v>80</v>
      </c>
      <c r="C85" s="2">
        <v>5.3949999999999998E-2</v>
      </c>
      <c r="D85" s="2">
        <f>SUM(C$6:C85)</f>
        <v>0.6732499999999999</v>
      </c>
      <c r="E85" s="2">
        <f t="shared" si="2"/>
        <v>0.51004822444437392</v>
      </c>
      <c r="F85" s="2">
        <f t="shared" si="3"/>
        <v>0.48995177555562608</v>
      </c>
      <c r="H85" s="13"/>
      <c r="I85" s="12"/>
      <c r="K85" s="12"/>
    </row>
    <row r="86" spans="1:11" x14ac:dyDescent="0.2">
      <c r="B86" s="2">
        <v>81</v>
      </c>
      <c r="C86" s="2">
        <v>5.9499999999999997E-2</v>
      </c>
      <c r="D86" s="2">
        <f>SUM(C$6:C86)</f>
        <v>0.7327499999999999</v>
      </c>
      <c r="E86" s="2">
        <f t="shared" si="2"/>
        <v>0.48058556091660409</v>
      </c>
      <c r="F86" s="2">
        <f t="shared" si="3"/>
        <v>0.51941443908339591</v>
      </c>
      <c r="H86" s="13"/>
      <c r="I86" s="12"/>
      <c r="K86" s="12"/>
    </row>
    <row r="87" spans="1:11" x14ac:dyDescent="0.2">
      <c r="B87" s="2">
        <v>82</v>
      </c>
      <c r="C87" s="2">
        <v>6.5780000000000005E-2</v>
      </c>
      <c r="D87" s="2">
        <f>SUM(C$6:C87)</f>
        <v>0.79852999999999996</v>
      </c>
      <c r="E87" s="2">
        <f t="shared" si="2"/>
        <v>0.44998996340992464</v>
      </c>
      <c r="F87" s="2">
        <f t="shared" si="3"/>
        <v>0.5500100365900753</v>
      </c>
      <c r="H87" s="13"/>
      <c r="I87" s="12"/>
      <c r="K87" s="12"/>
    </row>
    <row r="88" spans="1:11" x14ac:dyDescent="0.2">
      <c r="B88" s="2">
        <v>83</v>
      </c>
      <c r="C88" s="2">
        <v>7.2870000000000004E-2</v>
      </c>
      <c r="D88" s="2">
        <f>SUM(C$6:C88)</f>
        <v>0.87139999999999995</v>
      </c>
      <c r="E88" s="2">
        <f t="shared" si="2"/>
        <v>0.41836542745967709</v>
      </c>
      <c r="F88" s="2">
        <f t="shared" si="3"/>
        <v>0.58163457254032291</v>
      </c>
      <c r="H88" s="13"/>
      <c r="I88" s="12"/>
      <c r="K88" s="12"/>
    </row>
    <row r="89" spans="1:11" x14ac:dyDescent="0.2">
      <c r="B89" s="2">
        <v>84</v>
      </c>
      <c r="C89" s="2">
        <v>8.0659999999999996E-2</v>
      </c>
      <c r="D89" s="2">
        <f>SUM(C$6:C89)</f>
        <v>0.95205999999999991</v>
      </c>
      <c r="E89" s="2">
        <f t="shared" si="2"/>
        <v>0.38594515697010878</v>
      </c>
      <c r="F89" s="2">
        <f t="shared" si="3"/>
        <v>0.61405484302989122</v>
      </c>
      <c r="H89" s="13"/>
      <c r="I89" s="12"/>
      <c r="K89" s="12"/>
    </row>
    <row r="90" spans="1:11" x14ac:dyDescent="0.2">
      <c r="B90" s="2">
        <v>85</v>
      </c>
      <c r="C90" s="2">
        <v>8.9130000000000001E-2</v>
      </c>
      <c r="D90" s="2">
        <f>SUM(C$6:C90)</f>
        <v>1.0411899999999998</v>
      </c>
      <c r="E90" s="2">
        <f t="shared" si="2"/>
        <v>0.3530343210515951</v>
      </c>
      <c r="F90" s="2">
        <f t="shared" si="3"/>
        <v>0.64696567894840484</v>
      </c>
      <c r="H90" s="13"/>
      <c r="I90" s="12"/>
      <c r="K90" s="12"/>
    </row>
    <row r="91" spans="1:11" x14ac:dyDescent="0.2">
      <c r="B91" s="2">
        <v>86</v>
      </c>
      <c r="C91" s="2">
        <v>9.7769999999999996E-2</v>
      </c>
      <c r="D91" s="2">
        <f>SUM(C$6:C91)</f>
        <v>1.1389599999999998</v>
      </c>
      <c r="E91" s="2">
        <f t="shared" si="2"/>
        <v>0.32015180661709436</v>
      </c>
      <c r="F91" s="2">
        <f t="shared" si="3"/>
        <v>0.6798481933829057</v>
      </c>
      <c r="H91" s="13"/>
      <c r="I91" s="12"/>
      <c r="K91" s="12"/>
    </row>
    <row r="92" spans="1:11" x14ac:dyDescent="0.2">
      <c r="B92" s="2">
        <v>87</v>
      </c>
      <c r="C92" s="2">
        <v>0.107</v>
      </c>
      <c r="D92" s="2">
        <f>SUM(C$6:C92)</f>
        <v>1.2459599999999997</v>
      </c>
      <c r="E92" s="2">
        <f t="shared" si="2"/>
        <v>0.28766461749968686</v>
      </c>
      <c r="F92" s="2">
        <f t="shared" si="3"/>
        <v>0.71233538250031314</v>
      </c>
      <c r="H92" s="13"/>
      <c r="I92" s="12"/>
      <c r="K92" s="12"/>
    </row>
    <row r="93" spans="1:11" x14ac:dyDescent="0.2">
      <c r="B93" s="2">
        <v>88</v>
      </c>
      <c r="C93" s="2">
        <v>0.11683</v>
      </c>
      <c r="D93" s="2">
        <f>SUM(C$6:C93)</f>
        <v>1.3627899999999997</v>
      </c>
      <c r="E93" s="2">
        <f t="shared" si="2"/>
        <v>0.25594569139406909</v>
      </c>
      <c r="F93" s="2">
        <f t="shared" si="3"/>
        <v>0.74405430860593091</v>
      </c>
      <c r="H93" s="13"/>
      <c r="I93" s="12"/>
      <c r="K93" s="12"/>
    </row>
    <row r="94" spans="1:11" x14ac:dyDescent="0.2">
      <c r="B94" s="2">
        <v>89</v>
      </c>
      <c r="C94" s="2">
        <v>0.12725</v>
      </c>
      <c r="D94" s="2">
        <f>SUM(C$6:C94)</f>
        <v>1.4900399999999998</v>
      </c>
      <c r="E94" s="2">
        <f t="shared" si="2"/>
        <v>0.2253636408135129</v>
      </c>
      <c r="F94" s="2">
        <f t="shared" si="3"/>
        <v>0.7746363591864871</v>
      </c>
      <c r="H94" s="13"/>
      <c r="I94" s="12"/>
      <c r="K94" s="12"/>
    </row>
    <row r="95" spans="1:11" x14ac:dyDescent="0.2">
      <c r="B95" s="2">
        <v>90</v>
      </c>
      <c r="C95" s="2">
        <v>0.13827</v>
      </c>
      <c r="D95" s="2">
        <f>SUM(C$6:C95)</f>
        <v>1.6283099999999999</v>
      </c>
      <c r="E95" s="2">
        <f t="shared" si="2"/>
        <v>0.19626097506209789</v>
      </c>
      <c r="F95" s="2">
        <f t="shared" si="3"/>
        <v>0.80373902493790217</v>
      </c>
      <c r="H95" s="13"/>
      <c r="I95" s="12"/>
      <c r="K95" s="12"/>
    </row>
    <row r="96" spans="1:11" x14ac:dyDescent="0.2">
      <c r="B96" s="2">
        <v>91</v>
      </c>
      <c r="C96" s="2">
        <v>0.14989</v>
      </c>
      <c r="D96" s="2">
        <f>SUM(C$6:C96)</f>
        <v>1.7782</v>
      </c>
      <c r="E96" s="2">
        <f t="shared" si="2"/>
        <v>0.16894196929146763</v>
      </c>
      <c r="F96" s="2">
        <f t="shared" si="3"/>
        <v>0.83105803070853235</v>
      </c>
      <c r="H96" s="13"/>
      <c r="I96" s="12"/>
      <c r="K96" s="12"/>
    </row>
    <row r="97" spans="1:11" x14ac:dyDescent="0.2">
      <c r="B97" s="2">
        <v>92</v>
      </c>
      <c r="C97" s="2">
        <v>0.16209999999999999</v>
      </c>
      <c r="D97" s="2">
        <f>SUM(C$6:C97)</f>
        <v>1.9402999999999999</v>
      </c>
      <c r="E97" s="2">
        <f t="shared" si="2"/>
        <v>0.14366084505880075</v>
      </c>
      <c r="F97" s="2">
        <f t="shared" si="3"/>
        <v>0.85633915494119928</v>
      </c>
      <c r="H97" s="13"/>
      <c r="I97" s="12"/>
      <c r="K97" s="12"/>
    </row>
    <row r="98" spans="1:11" x14ac:dyDescent="0.2">
      <c r="B98" s="2">
        <v>93</v>
      </c>
      <c r="C98" s="2">
        <v>0.17488999999999999</v>
      </c>
      <c r="D98" s="2">
        <f>SUM(C$6:C98)</f>
        <v>2.1151900000000001</v>
      </c>
      <c r="E98" s="2">
        <f t="shared" si="2"/>
        <v>0.12061037140543615</v>
      </c>
      <c r="F98" s="2">
        <f t="shared" si="3"/>
        <v>0.87938962859456382</v>
      </c>
      <c r="H98" s="13"/>
      <c r="I98" s="12"/>
      <c r="K98" s="12"/>
    </row>
    <row r="99" spans="1:11" x14ac:dyDescent="0.2">
      <c r="B99" s="2">
        <v>94</v>
      </c>
      <c r="C99" s="2">
        <v>0.18823999999999999</v>
      </c>
      <c r="D99" s="2">
        <f>SUM(C$6:C99)</f>
        <v>2.3034300000000001</v>
      </c>
      <c r="E99" s="2">
        <f t="shared" si="2"/>
        <v>9.9915544982746587E-2</v>
      </c>
      <c r="F99" s="2">
        <f t="shared" si="3"/>
        <v>0.90008445501725343</v>
      </c>
      <c r="H99" s="13"/>
      <c r="I99" s="12"/>
      <c r="K99" s="12"/>
    </row>
    <row r="100" spans="1:11" x14ac:dyDescent="0.2">
      <c r="B100" s="2">
        <v>95</v>
      </c>
      <c r="C100" s="2">
        <v>0.20211999999999999</v>
      </c>
      <c r="D100" s="2">
        <f>SUM(C$6:C100)</f>
        <v>2.5055499999999999</v>
      </c>
      <c r="E100" s="2">
        <f t="shared" si="2"/>
        <v>8.1630688757571263E-2</v>
      </c>
      <c r="F100" s="2">
        <f t="shared" si="3"/>
        <v>0.91836931124242871</v>
      </c>
      <c r="H100" s="13"/>
      <c r="I100" s="12"/>
      <c r="K100" s="12"/>
    </row>
    <row r="101" spans="1:11" x14ac:dyDescent="0.2">
      <c r="B101" s="2">
        <v>96</v>
      </c>
      <c r="C101" s="2">
        <v>0.21651000000000001</v>
      </c>
      <c r="D101" s="2">
        <f>SUM(C$6:C101)</f>
        <v>2.7220599999999999</v>
      </c>
      <c r="E101" s="2">
        <f t="shared" si="2"/>
        <v>6.5739192109410427E-2</v>
      </c>
      <c r="F101" s="2">
        <f t="shared" si="3"/>
        <v>0.93426080789058963</v>
      </c>
      <c r="H101" s="13"/>
      <c r="I101" s="12"/>
      <c r="K101" s="12"/>
    </row>
    <row r="102" spans="1:11" x14ac:dyDescent="0.2">
      <c r="B102" s="2">
        <v>97</v>
      </c>
      <c r="C102" s="2">
        <v>0.23138</v>
      </c>
      <c r="D102" s="2">
        <f>SUM(C$6:C102)</f>
        <v>2.9534400000000001</v>
      </c>
      <c r="E102" s="2">
        <f t="shared" si="2"/>
        <v>5.2159966688743287E-2</v>
      </c>
      <c r="F102" s="2">
        <f t="shared" si="3"/>
        <v>0.94784003331125666</v>
      </c>
      <c r="H102" s="13"/>
      <c r="I102" s="12"/>
      <c r="K102" s="12"/>
    </row>
    <row r="103" spans="1:11" x14ac:dyDescent="0.2">
      <c r="B103" s="2">
        <v>98</v>
      </c>
      <c r="C103" s="2">
        <v>0.24668000000000001</v>
      </c>
      <c r="D103" s="2">
        <f>SUM(C$6:C103)</f>
        <v>3.2001200000000001</v>
      </c>
      <c r="E103" s="2">
        <f t="shared" si="2"/>
        <v>4.0757312807364936E-2</v>
      </c>
      <c r="F103" s="2">
        <f t="shared" si="3"/>
        <v>0.95924268719263506</v>
      </c>
      <c r="H103" s="13"/>
      <c r="I103" s="12"/>
      <c r="K103" s="12"/>
    </row>
    <row r="104" spans="1:11" x14ac:dyDescent="0.2">
      <c r="B104" s="2">
        <v>99</v>
      </c>
      <c r="C104" s="2">
        <v>0.26236999999999999</v>
      </c>
      <c r="D104" s="2">
        <f>SUM(C$6:C104)</f>
        <v>3.4624899999999998</v>
      </c>
      <c r="E104" s="2">
        <f t="shared" si="2"/>
        <v>3.1351599263955955E-2</v>
      </c>
      <c r="F104" s="2">
        <f t="shared" si="3"/>
        <v>0.96864840073604408</v>
      </c>
      <c r="H104" s="13"/>
      <c r="I104" s="12"/>
      <c r="K104" s="12"/>
    </row>
    <row r="105" spans="1:11" x14ac:dyDescent="0.2">
      <c r="B105" s="2">
        <v>100</v>
      </c>
      <c r="C105" s="2">
        <v>0.27839000000000003</v>
      </c>
      <c r="D105" s="2">
        <f>SUM(C$6:C105)</f>
        <v>3.7408799999999998</v>
      </c>
      <c r="E105" s="2">
        <f t="shared" si="2"/>
        <v>2.3733208715440823E-2</v>
      </c>
      <c r="F105" s="2">
        <f t="shared" si="3"/>
        <v>0.97626679128455918</v>
      </c>
      <c r="H105" s="13"/>
      <c r="I105" s="12"/>
      <c r="K105" s="12"/>
    </row>
    <row r="106" spans="1:11" x14ac:dyDescent="0.2">
      <c r="A106" s="3"/>
    </row>
    <row r="107" spans="1:11" x14ac:dyDescent="0.2">
      <c r="A107" s="3"/>
    </row>
    <row r="108" spans="1:11" x14ac:dyDescent="0.2">
      <c r="A108" s="3"/>
    </row>
    <row r="109" spans="1:11" x14ac:dyDescent="0.2">
      <c r="A109" s="3"/>
    </row>
    <row r="110" spans="1:11" x14ac:dyDescent="0.2">
      <c r="A110" s="3"/>
    </row>
    <row r="111" spans="1:11" x14ac:dyDescent="0.2">
      <c r="A111" s="3"/>
    </row>
    <row r="112" spans="1:1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5"/>
  <sheetViews>
    <sheetView tabSelected="1" zoomScaleNormal="100" workbookViewId="0">
      <selection activeCell="M4" sqref="M4"/>
    </sheetView>
  </sheetViews>
  <sheetFormatPr defaultRowHeight="12.75" x14ac:dyDescent="0.2"/>
  <cols>
    <col min="1" max="1" width="2.85546875" style="2" customWidth="1"/>
    <col min="2" max="2" width="9.140625" style="2"/>
    <col min="3" max="3" width="9.140625" style="2" customWidth="1"/>
    <col min="4" max="6" width="10" style="2" customWidth="1"/>
    <col min="7" max="7" width="11.42578125" style="2" customWidth="1"/>
    <col min="8" max="8" width="9.140625" style="6" customWidth="1"/>
    <col min="9" max="11" width="9.140625" style="7" customWidth="1"/>
    <col min="12" max="12" width="9.140625" style="2"/>
    <col min="13" max="13" width="11.42578125" style="2" customWidth="1"/>
    <col min="14" max="14" width="9.85546875" style="2" customWidth="1"/>
    <col min="15" max="16384" width="9.140625" style="2"/>
  </cols>
  <sheetData>
    <row r="1" spans="2:12" ht="15.75" x14ac:dyDescent="0.25">
      <c r="B1" s="1" t="s">
        <v>18</v>
      </c>
    </row>
    <row r="2" spans="2:12" x14ac:dyDescent="0.2">
      <c r="B2" s="2" t="s">
        <v>0</v>
      </c>
    </row>
    <row r="4" spans="2:12" ht="51" x14ac:dyDescent="0.2">
      <c r="B4" s="8"/>
      <c r="C4" s="8" t="s">
        <v>1</v>
      </c>
      <c r="D4" s="8" t="s">
        <v>2</v>
      </c>
      <c r="E4" s="8" t="s">
        <v>3</v>
      </c>
      <c r="F4" s="8" t="s">
        <v>4</v>
      </c>
      <c r="G4" s="23" t="s">
        <v>19</v>
      </c>
      <c r="H4" s="23"/>
      <c r="I4" s="24" t="s">
        <v>20</v>
      </c>
      <c r="J4" s="24"/>
      <c r="K4" s="24"/>
    </row>
    <row r="5" spans="2:12" x14ac:dyDescent="0.2">
      <c r="B5" s="5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10" t="s">
        <v>11</v>
      </c>
      <c r="I5" s="10" t="s">
        <v>12</v>
      </c>
      <c r="J5" s="10" t="s">
        <v>7</v>
      </c>
      <c r="K5" s="10" t="s">
        <v>11</v>
      </c>
      <c r="L5" s="4"/>
    </row>
    <row r="6" spans="2:12" x14ac:dyDescent="0.2">
      <c r="B6" s="2">
        <v>1</v>
      </c>
      <c r="C6" s="2">
        <v>7.0600000000000003E-3</v>
      </c>
      <c r="D6" s="2">
        <f>SUM(C$6:C6)</f>
        <v>7.0600000000000003E-3</v>
      </c>
      <c r="E6" s="2">
        <f>EXP(-D6)</f>
        <v>0.99296486325406741</v>
      </c>
      <c r="F6" s="2">
        <f>1-E6</f>
        <v>7.0351367459325909E-3</v>
      </c>
      <c r="H6" s="11">
        <f>SUM(C6:C105)/100 / (24*365) * 10^9</f>
        <v>4270.4109589041091</v>
      </c>
      <c r="I6" s="12">
        <f>C6 / (24*365) * 10^9</f>
        <v>805.93607305936075</v>
      </c>
      <c r="J6" s="7">
        <f>SUM(I$6:I6) * (24*365/10^9)</f>
        <v>7.0600000000000012E-3</v>
      </c>
    </row>
    <row r="7" spans="2:12" x14ac:dyDescent="0.2">
      <c r="B7" s="2">
        <v>2</v>
      </c>
      <c r="C7" s="2">
        <v>5.2999999999999998E-4</v>
      </c>
      <c r="D7" s="2">
        <f>SUM(C$6:C7)</f>
        <v>7.5900000000000004E-3</v>
      </c>
      <c r="E7" s="2">
        <f t="shared" ref="E7:E70" si="0">EXP(-D7)</f>
        <v>0.99243873131382276</v>
      </c>
      <c r="F7" s="2">
        <f t="shared" ref="F7:F70" si="1">1-E7</f>
        <v>7.561268686177236E-3</v>
      </c>
      <c r="G7" s="2">
        <f xml:space="preserve"> -(LN(E7) - LN(E6)) / 1</f>
        <v>5.3000000000002611E-4</v>
      </c>
      <c r="I7" s="12">
        <f t="shared" ref="I7:I70" si="2">C7 / (24*365) * 10^9</f>
        <v>60.502283105022826</v>
      </c>
      <c r="J7" s="7">
        <f>SUM(I$6:I7) * (24*365/10^9)</f>
        <v>7.5900000000000004E-3</v>
      </c>
    </row>
    <row r="8" spans="2:12" x14ac:dyDescent="0.2">
      <c r="B8" s="2">
        <v>3</v>
      </c>
      <c r="C8" s="2">
        <v>3.6000000000000002E-4</v>
      </c>
      <c r="D8" s="2">
        <f>SUM(C$6:C8)</f>
        <v>7.9500000000000005E-3</v>
      </c>
      <c r="E8" s="2">
        <f t="shared" si="0"/>
        <v>0.99208151767286301</v>
      </c>
      <c r="F8" s="2">
        <f t="shared" si="1"/>
        <v>7.9184823271369886E-3</v>
      </c>
      <c r="G8" s="2">
        <f t="shared" ref="G8:G71" si="3" xml:space="preserve"> -(LN(E8) - LN(E7)) / 1</f>
        <v>3.6000000000005732E-4</v>
      </c>
      <c r="I8" s="12">
        <f t="shared" si="2"/>
        <v>41.095890410958908</v>
      </c>
      <c r="J8" s="7">
        <f>SUM(I$6:I8) * (24*365/10^9)</f>
        <v>7.9500000000000005E-3</v>
      </c>
    </row>
    <row r="9" spans="2:12" x14ac:dyDescent="0.2">
      <c r="B9" s="2">
        <v>4</v>
      </c>
      <c r="C9" s="2">
        <v>2.7E-4</v>
      </c>
      <c r="D9" s="2">
        <f>SUM(C$6:C9)</f>
        <v>8.2199999999999999E-3</v>
      </c>
      <c r="E9" s="2">
        <f t="shared" si="0"/>
        <v>0.99181369182120838</v>
      </c>
      <c r="F9" s="2">
        <f t="shared" si="1"/>
        <v>8.1863081787916236E-3</v>
      </c>
      <c r="G9" s="2">
        <f t="shared" si="3"/>
        <v>2.6999999999997686E-4</v>
      </c>
      <c r="I9" s="12">
        <f t="shared" si="2"/>
        <v>30.821917808219176</v>
      </c>
      <c r="J9" s="7">
        <f>SUM(I$6:I9) * (24*365/10^9)</f>
        <v>8.2199999999999999E-3</v>
      </c>
    </row>
    <row r="10" spans="2:12" x14ac:dyDescent="0.2">
      <c r="B10" s="2">
        <v>5</v>
      </c>
      <c r="C10" s="2">
        <v>2.2000000000000001E-4</v>
      </c>
      <c r="D10" s="2">
        <f>SUM(C$6:C10)</f>
        <v>8.4399999999999996E-3</v>
      </c>
      <c r="E10" s="2">
        <f t="shared" si="0"/>
        <v>0.99159551680913904</v>
      </c>
      <c r="F10" s="2">
        <f t="shared" si="1"/>
        <v>8.4044831908609563E-3</v>
      </c>
      <c r="G10" s="2">
        <f t="shared" si="3"/>
        <v>2.1999999999996675E-4</v>
      </c>
      <c r="I10" s="12">
        <f t="shared" si="2"/>
        <v>25.11415525114155</v>
      </c>
      <c r="J10" s="7">
        <f>SUM(I$6:I10) * (24*365/10^9)</f>
        <v>8.4400000000000013E-3</v>
      </c>
    </row>
    <row r="11" spans="2:12" x14ac:dyDescent="0.2">
      <c r="B11" s="2">
        <v>6</v>
      </c>
      <c r="C11" s="2">
        <v>2.0000000000000001E-4</v>
      </c>
      <c r="D11" s="2">
        <f>SUM(C$6:C11)</f>
        <v>8.6400000000000001E-3</v>
      </c>
      <c r="E11" s="2">
        <f t="shared" si="0"/>
        <v>0.99139721753636545</v>
      </c>
      <c r="F11" s="2">
        <f t="shared" si="1"/>
        <v>8.6027824636345507E-3</v>
      </c>
      <c r="G11" s="2">
        <f t="shared" si="3"/>
        <v>2.0000000000004216E-4</v>
      </c>
      <c r="I11" s="12">
        <f t="shared" si="2"/>
        <v>22.831050228310502</v>
      </c>
      <c r="J11" s="7">
        <f>SUM(I$6:I11) * (24*365/10^9)</f>
        <v>8.6400000000000001E-3</v>
      </c>
    </row>
    <row r="12" spans="2:12" x14ac:dyDescent="0.2">
      <c r="B12" s="2">
        <v>7</v>
      </c>
      <c r="C12" s="2">
        <v>1.9000000000000001E-4</v>
      </c>
      <c r="D12" s="2">
        <f>SUM(C$6:C12)</f>
        <v>8.8299999999999993E-3</v>
      </c>
      <c r="E12" s="2">
        <f t="shared" si="0"/>
        <v>0.99120886995862001</v>
      </c>
      <c r="F12" s="2">
        <f t="shared" si="1"/>
        <v>8.7911300413799909E-3</v>
      </c>
      <c r="G12" s="2">
        <f t="shared" si="3"/>
        <v>1.9000000000002869E-4</v>
      </c>
      <c r="I12" s="12">
        <f t="shared" si="2"/>
        <v>21.689497716894977</v>
      </c>
      <c r="J12" s="7">
        <f>SUM(I$6:I12) * (24*365/10^9)</f>
        <v>8.8299999999999993E-3</v>
      </c>
    </row>
    <row r="13" spans="2:12" x14ac:dyDescent="0.2">
      <c r="B13" s="2">
        <v>8</v>
      </c>
      <c r="C13" s="2">
        <v>1.8000000000000001E-4</v>
      </c>
      <c r="D13" s="2">
        <f>SUM(C$6:C13)</f>
        <v>9.0099999999999989E-3</v>
      </c>
      <c r="E13" s="2">
        <f t="shared" si="0"/>
        <v>0.99103046841864784</v>
      </c>
      <c r="F13" s="2">
        <f t="shared" si="1"/>
        <v>8.9695315813521637E-3</v>
      </c>
      <c r="G13" s="2">
        <f t="shared" si="3"/>
        <v>1.7999999999990246E-4</v>
      </c>
      <c r="I13" s="12">
        <f t="shared" si="2"/>
        <v>20.547945205479454</v>
      </c>
      <c r="J13" s="7">
        <f>SUM(I$6:I13) * (24*365/10^9)</f>
        <v>9.0100000000000006E-3</v>
      </c>
    </row>
    <row r="14" spans="2:12" x14ac:dyDescent="0.2">
      <c r="B14" s="2">
        <v>9</v>
      </c>
      <c r="C14" s="2">
        <v>1.6000000000000001E-4</v>
      </c>
      <c r="D14" s="2">
        <f>SUM(C$6:C14)</f>
        <v>9.1699999999999993E-3</v>
      </c>
      <c r="E14" s="2">
        <f t="shared" si="0"/>
        <v>0.99087191622821424</v>
      </c>
      <c r="F14" s="2">
        <f t="shared" si="1"/>
        <v>9.1280837717857555E-3</v>
      </c>
      <c r="G14" s="2">
        <f t="shared" si="3"/>
        <v>1.6000000000008889E-4</v>
      </c>
      <c r="I14" s="12">
        <f t="shared" si="2"/>
        <v>18.264840182648406</v>
      </c>
      <c r="J14" s="7">
        <f>SUM(I$6:I14) * (24*365/10^9)</f>
        <v>9.1699999999999993E-3</v>
      </c>
    </row>
    <row r="15" spans="2:12" x14ac:dyDescent="0.2">
      <c r="B15" s="2">
        <v>10</v>
      </c>
      <c r="C15" s="2">
        <v>1.3999999999999999E-4</v>
      </c>
      <c r="D15" s="2">
        <f>SUM(C$6:C15)</f>
        <v>9.3099999999999988E-3</v>
      </c>
      <c r="E15" s="2">
        <f t="shared" si="0"/>
        <v>0.99073320387003394</v>
      </c>
      <c r="F15" s="2">
        <f t="shared" si="1"/>
        <v>9.2667961299660595E-3</v>
      </c>
      <c r="G15" s="2">
        <f t="shared" si="3"/>
        <v>1.3999999999998909E-4</v>
      </c>
      <c r="H15" s="13">
        <f>SUM(C6:C15)/10 / (24*365) * 10^9</f>
        <v>106.27853881278537</v>
      </c>
      <c r="I15" s="12">
        <f t="shared" si="2"/>
        <v>15.981735159817351</v>
      </c>
      <c r="J15" s="7">
        <f>SUM(I$6:I15) * (24*365/10^9)</f>
        <v>9.3100000000000006E-3</v>
      </c>
      <c r="K15" s="12">
        <f>AVERAGE(I6:I15)</f>
        <v>106.27853881278538</v>
      </c>
    </row>
    <row r="16" spans="2:12" x14ac:dyDescent="0.2">
      <c r="B16" s="2">
        <v>11</v>
      </c>
      <c r="C16" s="2">
        <v>1.2999999999999999E-4</v>
      </c>
      <c r="D16" s="2">
        <f>SUM(C$6:C16)</f>
        <v>9.4399999999999987E-3</v>
      </c>
      <c r="E16" s="2">
        <f t="shared" si="0"/>
        <v>0.99060441692486367</v>
      </c>
      <c r="F16" s="2">
        <f t="shared" si="1"/>
        <v>9.3955830751363267E-3</v>
      </c>
      <c r="G16" s="2">
        <f t="shared" si="3"/>
        <v>1.2999999999997389E-4</v>
      </c>
      <c r="H16" s="13">
        <f t="shared" ref="H16:H79" si="4">SUM(C7:C16)/10 / (24*365) * 10^9</f>
        <v>27.168949771689498</v>
      </c>
      <c r="I16" s="12">
        <f t="shared" si="2"/>
        <v>14.840182648401825</v>
      </c>
      <c r="J16" s="7">
        <f>SUM(I$6:I16) * (24*365/10^9)</f>
        <v>9.4400000000000005E-3</v>
      </c>
      <c r="K16" s="12">
        <f t="shared" ref="K16:K79" si="5">AVERAGE(I7:I16)</f>
        <v>27.168949771689494</v>
      </c>
    </row>
    <row r="17" spans="2:11" x14ac:dyDescent="0.2">
      <c r="B17" s="2">
        <v>12</v>
      </c>
      <c r="C17" s="2">
        <v>1.2999999999999999E-4</v>
      </c>
      <c r="D17" s="2">
        <f>SUM(C$6:C17)</f>
        <v>9.5699999999999986E-3</v>
      </c>
      <c r="E17" s="2">
        <f t="shared" si="0"/>
        <v>0.99047564672090804</v>
      </c>
      <c r="F17" s="2">
        <f t="shared" si="1"/>
        <v>9.5243532790919572E-3</v>
      </c>
      <c r="G17" s="2">
        <f t="shared" si="3"/>
        <v>1.3000000000000685E-4</v>
      </c>
      <c r="H17" s="13">
        <f t="shared" si="4"/>
        <v>22.602739726027394</v>
      </c>
      <c r="I17" s="12">
        <f t="shared" si="2"/>
        <v>14.840182648401825</v>
      </c>
      <c r="J17" s="7">
        <f>SUM(I$6:I17) * (24*365/10^9)</f>
        <v>9.5700000000000021E-3</v>
      </c>
      <c r="K17" s="12">
        <f t="shared" si="5"/>
        <v>22.602739726027401</v>
      </c>
    </row>
    <row r="18" spans="2:11" x14ac:dyDescent="0.2">
      <c r="B18" s="2">
        <v>13</v>
      </c>
      <c r="C18" s="2">
        <v>1.7000000000000001E-4</v>
      </c>
      <c r="D18" s="2">
        <f>SUM(C$6:C18)</f>
        <v>9.7399999999999987E-3</v>
      </c>
      <c r="E18" s="2">
        <f t="shared" si="0"/>
        <v>0.99030728017252756</v>
      </c>
      <c r="F18" s="2">
        <f t="shared" si="1"/>
        <v>9.6927198274724402E-3</v>
      </c>
      <c r="G18" s="2">
        <f t="shared" si="3"/>
        <v>1.700000000000243E-4</v>
      </c>
      <c r="H18" s="13">
        <f t="shared" si="4"/>
        <v>20.433789954337897</v>
      </c>
      <c r="I18" s="12">
        <f t="shared" si="2"/>
        <v>19.406392694063928</v>
      </c>
      <c r="J18" s="7">
        <f>SUM(I$6:I18) * (24*365/10^9)</f>
        <v>9.7400000000000021E-3</v>
      </c>
      <c r="K18" s="12">
        <f t="shared" si="5"/>
        <v>20.4337899543379</v>
      </c>
    </row>
    <row r="19" spans="2:11" x14ac:dyDescent="0.2">
      <c r="B19" s="2">
        <v>14</v>
      </c>
      <c r="C19" s="2">
        <v>2.5999999999999998E-4</v>
      </c>
      <c r="D19" s="2">
        <f>SUM(C$6:C19)</f>
        <v>9.9999999999999985E-3</v>
      </c>
      <c r="E19" s="2">
        <f t="shared" si="0"/>
        <v>0.99004983374916811</v>
      </c>
      <c r="F19" s="2">
        <f t="shared" si="1"/>
        <v>9.9501662508318933E-3</v>
      </c>
      <c r="G19" s="2">
        <f t="shared" si="3"/>
        <v>2.5999999999991308E-4</v>
      </c>
      <c r="H19" s="13">
        <f t="shared" si="4"/>
        <v>20.319634703196346</v>
      </c>
      <c r="I19" s="12">
        <f t="shared" si="2"/>
        <v>29.68036529680365</v>
      </c>
      <c r="J19" s="7">
        <f>SUM(I$6:I19) * (24*365/10^9)</f>
        <v>1.0000000000000002E-2</v>
      </c>
      <c r="K19" s="12">
        <f t="shared" si="5"/>
        <v>20.319634703196346</v>
      </c>
    </row>
    <row r="20" spans="2:11" x14ac:dyDescent="0.2">
      <c r="B20" s="2">
        <v>15</v>
      </c>
      <c r="C20" s="2">
        <v>3.8000000000000002E-4</v>
      </c>
      <c r="D20" s="2">
        <f>SUM(C$6:C20)</f>
        <v>1.0379999999999999E-2</v>
      </c>
      <c r="E20" s="2">
        <f t="shared" si="0"/>
        <v>0.98967368628488794</v>
      </c>
      <c r="F20" s="2">
        <f t="shared" si="1"/>
        <v>1.0326313715112057E-2</v>
      </c>
      <c r="G20" s="2">
        <f t="shared" si="3"/>
        <v>3.8000000000000013E-4</v>
      </c>
      <c r="H20" s="13">
        <f t="shared" si="4"/>
        <v>22.146118721461185</v>
      </c>
      <c r="I20" s="12">
        <f t="shared" si="2"/>
        <v>43.378995433789953</v>
      </c>
      <c r="J20" s="7">
        <f>SUM(I$6:I20) * (24*365/10^9)</f>
        <v>1.0380000000000002E-2</v>
      </c>
      <c r="K20" s="12">
        <f t="shared" si="5"/>
        <v>22.146118721461185</v>
      </c>
    </row>
    <row r="21" spans="2:11" x14ac:dyDescent="0.2">
      <c r="B21" s="2">
        <v>16</v>
      </c>
      <c r="C21" s="2">
        <v>5.1000000000000004E-4</v>
      </c>
      <c r="D21" s="2">
        <f>SUM(C$6:C21)</f>
        <v>1.0889999999999999E-2</v>
      </c>
      <c r="E21" s="2">
        <f t="shared" si="0"/>
        <v>0.98916908139006809</v>
      </c>
      <c r="F21" s="2">
        <f t="shared" si="1"/>
        <v>1.0830918609931905E-2</v>
      </c>
      <c r="G21" s="2">
        <f t="shared" si="3"/>
        <v>5.1000000000004687E-4</v>
      </c>
      <c r="H21" s="13">
        <f t="shared" si="4"/>
        <v>25.684931506849317</v>
      </c>
      <c r="I21" s="12">
        <f t="shared" si="2"/>
        <v>58.219178082191789</v>
      </c>
      <c r="J21" s="7">
        <f>SUM(I$6:I21) * (24*365/10^9)</f>
        <v>1.0890000000000002E-2</v>
      </c>
      <c r="K21" s="12">
        <f t="shared" si="5"/>
        <v>25.684931506849313</v>
      </c>
    </row>
    <row r="22" spans="2:11" x14ac:dyDescent="0.2">
      <c r="B22" s="2">
        <v>17</v>
      </c>
      <c r="C22" s="2">
        <v>6.3000000000000003E-4</v>
      </c>
      <c r="D22" s="2">
        <f>SUM(C$6:C22)</f>
        <v>1.1519999999999999E-2</v>
      </c>
      <c r="E22" s="2">
        <f t="shared" si="0"/>
        <v>0.98854610112817987</v>
      </c>
      <c r="F22" s="2">
        <f t="shared" si="1"/>
        <v>1.1453898871820134E-2</v>
      </c>
      <c r="G22" s="2">
        <f t="shared" si="3"/>
        <v>6.3000000000005239E-4</v>
      </c>
      <c r="H22" s="13">
        <f t="shared" si="4"/>
        <v>30.707762557077633</v>
      </c>
      <c r="I22" s="12">
        <f t="shared" si="2"/>
        <v>71.917808219178085</v>
      </c>
      <c r="J22" s="7">
        <f>SUM(I$6:I22) * (24*365/10^9)</f>
        <v>1.1520000000000002E-2</v>
      </c>
      <c r="K22" s="12">
        <f t="shared" si="5"/>
        <v>30.707762557077626</v>
      </c>
    </row>
    <row r="23" spans="2:11" x14ac:dyDescent="0.2">
      <c r="B23" s="2">
        <v>18</v>
      </c>
      <c r="C23" s="2">
        <v>7.2999999999999996E-4</v>
      </c>
      <c r="D23" s="2">
        <f>SUM(C$6:C23)</f>
        <v>1.2249999999999999E-2</v>
      </c>
      <c r="E23" s="2">
        <f t="shared" si="0"/>
        <v>0.9878247258083831</v>
      </c>
      <c r="F23" s="2">
        <f t="shared" si="1"/>
        <v>1.2175274191616903E-2</v>
      </c>
      <c r="G23" s="2">
        <f t="shared" si="3"/>
        <v>7.2999999999999975E-4</v>
      </c>
      <c r="H23" s="13">
        <f t="shared" si="4"/>
        <v>36.986301369863007</v>
      </c>
      <c r="I23" s="12">
        <f t="shared" si="2"/>
        <v>83.333333333333329</v>
      </c>
      <c r="J23" s="7">
        <f>SUM(I$6:I23) * (24*365/10^9)</f>
        <v>1.2250000000000002E-2</v>
      </c>
      <c r="K23" s="12">
        <f t="shared" si="5"/>
        <v>36.986301369863014</v>
      </c>
    </row>
    <row r="24" spans="2:11" x14ac:dyDescent="0.2">
      <c r="B24" s="2">
        <v>19</v>
      </c>
      <c r="C24" s="2">
        <v>7.9000000000000001E-4</v>
      </c>
      <c r="D24" s="2">
        <f>SUM(C$6:C24)</f>
        <v>1.304E-2</v>
      </c>
      <c r="E24" s="2">
        <f t="shared" si="0"/>
        <v>0.98704465244454354</v>
      </c>
      <c r="F24" s="2">
        <f t="shared" si="1"/>
        <v>1.2955347555456465E-2</v>
      </c>
      <c r="G24" s="2">
        <f t="shared" si="3"/>
        <v>7.8999999999996955E-4</v>
      </c>
      <c r="H24" s="13">
        <f t="shared" si="4"/>
        <v>44.178082191780824</v>
      </c>
      <c r="I24" s="12">
        <f t="shared" si="2"/>
        <v>90.182648401826484</v>
      </c>
      <c r="J24" s="7">
        <f>SUM(I$6:I24) * (24*365/10^9)</f>
        <v>1.3040000000000003E-2</v>
      </c>
      <c r="K24" s="12">
        <f t="shared" si="5"/>
        <v>44.178082191780824</v>
      </c>
    </row>
    <row r="25" spans="2:11" x14ac:dyDescent="0.2">
      <c r="B25" s="2">
        <v>20</v>
      </c>
      <c r="C25" s="2">
        <v>8.4000000000000003E-4</v>
      </c>
      <c r="D25" s="2">
        <f>SUM(C$6:C25)</f>
        <v>1.388E-2</v>
      </c>
      <c r="E25" s="2">
        <f t="shared" si="0"/>
        <v>0.98621588306835972</v>
      </c>
      <c r="F25" s="2">
        <f t="shared" si="1"/>
        <v>1.3784116931640278E-2</v>
      </c>
      <c r="G25" s="2">
        <f t="shared" si="3"/>
        <v>8.4000000000003343E-4</v>
      </c>
      <c r="H25" s="13">
        <f t="shared" si="4"/>
        <v>52.168949771689491</v>
      </c>
      <c r="I25" s="12">
        <f t="shared" si="2"/>
        <v>95.890410958904113</v>
      </c>
      <c r="J25" s="7">
        <f>SUM(I$6:I25) * (24*365/10^9)</f>
        <v>1.3880000000000002E-2</v>
      </c>
      <c r="K25" s="12">
        <f t="shared" si="5"/>
        <v>52.168949771689498</v>
      </c>
    </row>
    <row r="26" spans="2:11" x14ac:dyDescent="0.2">
      <c r="B26" s="2">
        <v>21</v>
      </c>
      <c r="C26" s="2">
        <v>8.8000000000000003E-4</v>
      </c>
      <c r="D26" s="2">
        <f>SUM(C$6:C26)</f>
        <v>1.4760000000000001E-2</v>
      </c>
      <c r="E26" s="2">
        <f t="shared" si="0"/>
        <v>0.98534839484206105</v>
      </c>
      <c r="F26" s="2">
        <f t="shared" si="1"/>
        <v>1.4651605157938952E-2</v>
      </c>
      <c r="G26" s="2">
        <f t="shared" si="3"/>
        <v>8.7999999999999537E-4</v>
      </c>
      <c r="H26" s="13">
        <f t="shared" si="4"/>
        <v>60.730593607305927</v>
      </c>
      <c r="I26" s="12">
        <f t="shared" si="2"/>
        <v>100.4566210045662</v>
      </c>
      <c r="J26" s="7">
        <f>SUM(I$6:I26) * (24*365/10^9)</f>
        <v>1.4760000000000002E-2</v>
      </c>
      <c r="K26" s="12">
        <f t="shared" si="5"/>
        <v>60.730593607305934</v>
      </c>
    </row>
    <row r="27" spans="2:11" x14ac:dyDescent="0.2">
      <c r="B27" s="2">
        <v>22</v>
      </c>
      <c r="C27" s="2">
        <v>9.2000000000000003E-4</v>
      </c>
      <c r="D27" s="2">
        <f>SUM(C$6:C27)</f>
        <v>1.5679999999999999E-2</v>
      </c>
      <c r="E27" s="2">
        <f t="shared" si="0"/>
        <v>0.98444229119039672</v>
      </c>
      <c r="F27" s="2">
        <f t="shared" si="1"/>
        <v>1.5557708809603277E-2</v>
      </c>
      <c r="G27" s="2">
        <f t="shared" si="3"/>
        <v>9.1999999999990353E-4</v>
      </c>
      <c r="H27" s="13">
        <f t="shared" si="4"/>
        <v>69.748858447488573</v>
      </c>
      <c r="I27" s="12">
        <f t="shared" si="2"/>
        <v>105.02283105022831</v>
      </c>
      <c r="J27" s="7">
        <f>SUM(I$6:I27) * (24*365/10^9)</f>
        <v>1.5680000000000003E-2</v>
      </c>
      <c r="K27" s="12">
        <f t="shared" si="5"/>
        <v>69.748858447488587</v>
      </c>
    </row>
    <row r="28" spans="2:11" x14ac:dyDescent="0.2">
      <c r="B28" s="2">
        <v>23</v>
      </c>
      <c r="C28" s="2">
        <v>9.6000000000000002E-4</v>
      </c>
      <c r="D28" s="2">
        <f>SUM(C$6:C28)</f>
        <v>1.6639999999999999E-2</v>
      </c>
      <c r="E28" s="2">
        <f t="shared" si="0"/>
        <v>0.98349768007673455</v>
      </c>
      <c r="F28" s="2">
        <f t="shared" si="1"/>
        <v>1.6502319923265452E-2</v>
      </c>
      <c r="G28" s="2">
        <f t="shared" si="3"/>
        <v>9.6000000000008578E-4</v>
      </c>
      <c r="H28" s="13">
        <f t="shared" si="4"/>
        <v>78.767123287671211</v>
      </c>
      <c r="I28" s="12">
        <f t="shared" si="2"/>
        <v>109.58904109589041</v>
      </c>
      <c r="J28" s="7">
        <f>SUM(I$6:I28) * (24*365/10^9)</f>
        <v>1.6640000000000002E-2</v>
      </c>
      <c r="K28" s="12">
        <f t="shared" si="5"/>
        <v>78.767123287671225</v>
      </c>
    </row>
    <row r="29" spans="2:11" x14ac:dyDescent="0.2">
      <c r="B29" s="2">
        <v>24</v>
      </c>
      <c r="C29" s="2">
        <v>9.7000000000000005E-4</v>
      </c>
      <c r="D29" s="2">
        <f>SUM(C$6:C29)</f>
        <v>1.7609999999999997E-2</v>
      </c>
      <c r="E29" s="2">
        <f t="shared" si="0"/>
        <v>0.98254414986397809</v>
      </c>
      <c r="F29" s="2">
        <f t="shared" si="1"/>
        <v>1.7455850136021911E-2</v>
      </c>
      <c r="G29" s="2">
        <f t="shared" si="3"/>
        <v>9.6999999999992578E-4</v>
      </c>
      <c r="H29" s="13">
        <f t="shared" si="4"/>
        <v>86.872146118721474</v>
      </c>
      <c r="I29" s="12">
        <f t="shared" si="2"/>
        <v>110.73059360730593</v>
      </c>
      <c r="J29" s="7">
        <f>SUM(I$6:I29) * (24*365/10^9)</f>
        <v>1.7610000000000004E-2</v>
      </c>
      <c r="K29" s="12">
        <f t="shared" si="5"/>
        <v>86.87214611872146</v>
      </c>
    </row>
    <row r="30" spans="2:11" x14ac:dyDescent="0.2">
      <c r="B30" s="2">
        <v>25</v>
      </c>
      <c r="C30" s="2">
        <v>9.6000000000000002E-4</v>
      </c>
      <c r="D30" s="2">
        <f>SUM(C$6:C30)</f>
        <v>1.8569999999999996E-2</v>
      </c>
      <c r="E30" s="2">
        <f t="shared" si="0"/>
        <v>0.98160136009160559</v>
      </c>
      <c r="F30" s="2">
        <f t="shared" si="1"/>
        <v>1.839863990839441E-2</v>
      </c>
      <c r="G30" s="2">
        <f t="shared" si="3"/>
        <v>9.6000000000007191E-4</v>
      </c>
      <c r="H30" s="13">
        <f t="shared" si="4"/>
        <v>93.493150684931521</v>
      </c>
      <c r="I30" s="12">
        <f t="shared" si="2"/>
        <v>109.58904109589041</v>
      </c>
      <c r="J30" s="7">
        <f>SUM(I$6:I30) * (24*365/10^9)</f>
        <v>1.8570000000000003E-2</v>
      </c>
      <c r="K30" s="12">
        <f t="shared" si="5"/>
        <v>93.493150684931507</v>
      </c>
    </row>
    <row r="31" spans="2:11" x14ac:dyDescent="0.2">
      <c r="B31" s="2">
        <v>26</v>
      </c>
      <c r="C31" s="2">
        <v>9.5E-4</v>
      </c>
      <c r="D31" s="2">
        <f>SUM(C$6:C31)</f>
        <v>1.9519999999999996E-2</v>
      </c>
      <c r="E31" s="2">
        <f t="shared" si="0"/>
        <v>0.98066928160689892</v>
      </c>
      <c r="F31" s="2">
        <f t="shared" si="1"/>
        <v>1.9330718393101076E-2</v>
      </c>
      <c r="G31" s="2">
        <f t="shared" si="3"/>
        <v>9.4999999999994394E-4</v>
      </c>
      <c r="H31" s="13">
        <f t="shared" si="4"/>
        <v>98.515981735159812</v>
      </c>
      <c r="I31" s="12">
        <f t="shared" si="2"/>
        <v>108.4474885844749</v>
      </c>
      <c r="J31" s="7">
        <f>SUM(I$6:I31) * (24*365/10^9)</f>
        <v>1.9520000000000003E-2</v>
      </c>
      <c r="K31" s="12">
        <f t="shared" si="5"/>
        <v>98.515981735159812</v>
      </c>
    </row>
    <row r="32" spans="2:11" x14ac:dyDescent="0.2">
      <c r="B32" s="2">
        <v>27</v>
      </c>
      <c r="C32" s="2">
        <v>9.5E-4</v>
      </c>
      <c r="D32" s="2">
        <f>SUM(C$6:C32)</f>
        <v>2.0469999999999995E-2</v>
      </c>
      <c r="E32" s="2">
        <f t="shared" si="0"/>
        <v>0.97973808817628538</v>
      </c>
      <c r="F32" s="2">
        <f t="shared" si="1"/>
        <v>2.0261911823714618E-2</v>
      </c>
      <c r="G32" s="2">
        <f t="shared" si="3"/>
        <v>9.5000000000003415E-4</v>
      </c>
      <c r="H32" s="13">
        <f t="shared" si="4"/>
        <v>102.1689497716895</v>
      </c>
      <c r="I32" s="12">
        <f t="shared" si="2"/>
        <v>108.4474885844749</v>
      </c>
      <c r="J32" s="7">
        <f>SUM(I$6:I32) * (24*365/10^9)</f>
        <v>2.0470000000000002E-2</v>
      </c>
      <c r="K32" s="12">
        <f t="shared" si="5"/>
        <v>102.16894977168948</v>
      </c>
    </row>
    <row r="33" spans="2:18" x14ac:dyDescent="0.2">
      <c r="B33" s="2">
        <v>28</v>
      </c>
      <c r="C33" s="2">
        <v>9.6000000000000002E-4</v>
      </c>
      <c r="D33" s="2">
        <f>SUM(C$6:C33)</f>
        <v>2.1429999999999994E-2</v>
      </c>
      <c r="E33" s="2">
        <f t="shared" si="0"/>
        <v>0.97879799093051356</v>
      </c>
      <c r="F33" s="2">
        <f t="shared" si="1"/>
        <v>2.1202009069486438E-2</v>
      </c>
      <c r="G33" s="2">
        <f t="shared" si="3"/>
        <v>9.600000000000268E-4</v>
      </c>
      <c r="H33" s="13">
        <f t="shared" si="4"/>
        <v>104.79452054794521</v>
      </c>
      <c r="I33" s="12">
        <f t="shared" si="2"/>
        <v>109.58904109589041</v>
      </c>
      <c r="J33" s="7">
        <f>SUM(I$6:I33) * (24*365/10^9)</f>
        <v>2.1430000000000001E-2</v>
      </c>
      <c r="K33" s="12">
        <f t="shared" si="5"/>
        <v>104.7945205479452</v>
      </c>
    </row>
    <row r="34" spans="2:18" x14ac:dyDescent="0.2">
      <c r="B34" s="2">
        <v>29</v>
      </c>
      <c r="C34" s="2">
        <v>9.7999999999999997E-4</v>
      </c>
      <c r="D34" s="2">
        <f>SUM(C$6:C34)</f>
        <v>2.2409999999999992E-2</v>
      </c>
      <c r="E34" s="2">
        <f t="shared" si="0"/>
        <v>0.97783923876469503</v>
      </c>
      <c r="F34" s="2">
        <f t="shared" si="1"/>
        <v>2.2160761235304971E-2</v>
      </c>
      <c r="G34" s="2">
        <f t="shared" si="3"/>
        <v>9.8000000000001211E-4</v>
      </c>
      <c r="H34" s="13">
        <f t="shared" si="4"/>
        <v>106.96347031963471</v>
      </c>
      <c r="I34" s="12">
        <f t="shared" si="2"/>
        <v>111.87214611872146</v>
      </c>
      <c r="J34" s="7">
        <f>SUM(I$6:I34) * (24*365/10^9)</f>
        <v>2.2410000000000003E-2</v>
      </c>
      <c r="K34" s="12">
        <f t="shared" si="5"/>
        <v>106.96347031963469</v>
      </c>
    </row>
    <row r="35" spans="2:18" x14ac:dyDescent="0.2">
      <c r="B35" s="2">
        <v>30</v>
      </c>
      <c r="C35" s="2">
        <v>1.0200000000000001E-3</v>
      </c>
      <c r="D35" s="2">
        <f>SUM(C$6:C35)</f>
        <v>2.3429999999999992E-2</v>
      </c>
      <c r="E35" s="2">
        <f t="shared" si="0"/>
        <v>0.97684235124022267</v>
      </c>
      <c r="F35" s="2">
        <f t="shared" si="1"/>
        <v>2.3157648759777327E-2</v>
      </c>
      <c r="G35" s="2">
        <f t="shared" si="3"/>
        <v>1.0199999999999931E-3</v>
      </c>
      <c r="H35" s="13">
        <f t="shared" si="4"/>
        <v>109.01826484018264</v>
      </c>
      <c r="I35" s="12">
        <f t="shared" si="2"/>
        <v>116.43835616438358</v>
      </c>
      <c r="J35" s="7">
        <f>SUM(I$6:I35) * (24*365/10^9)</f>
        <v>2.3430000000000003E-2</v>
      </c>
      <c r="K35" s="12">
        <f t="shared" si="5"/>
        <v>109.01826484018264</v>
      </c>
    </row>
    <row r="36" spans="2:18" x14ac:dyDescent="0.2">
      <c r="B36" s="2">
        <v>31</v>
      </c>
      <c r="C36" s="2">
        <v>1.06E-3</v>
      </c>
      <c r="D36" s="2">
        <f>SUM(C$6:C36)</f>
        <v>2.4489999999999991E-2</v>
      </c>
      <c r="E36" s="2">
        <f t="shared" si="0"/>
        <v>0.97580744694408661</v>
      </c>
      <c r="F36" s="2">
        <f t="shared" si="1"/>
        <v>2.4192553055913391E-2</v>
      </c>
      <c r="G36" s="2">
        <f t="shared" si="3"/>
        <v>1.0599999999999152E-3</v>
      </c>
      <c r="H36" s="13">
        <f t="shared" si="4"/>
        <v>111.07305936073061</v>
      </c>
      <c r="I36" s="12">
        <f t="shared" si="2"/>
        <v>121.00456621004565</v>
      </c>
      <c r="J36" s="7">
        <f>SUM(I$6:I36) * (24*365/10^9)</f>
        <v>2.4490000000000001E-2</v>
      </c>
      <c r="K36" s="12">
        <f t="shared" si="5"/>
        <v>111.0730593607306</v>
      </c>
    </row>
    <row r="37" spans="2:18" x14ac:dyDescent="0.2">
      <c r="B37" s="2">
        <v>32</v>
      </c>
      <c r="C37" s="2">
        <v>1.1100000000000001E-3</v>
      </c>
      <c r="D37" s="2">
        <f>SUM(C$6:C37)</f>
        <v>2.5599999999999991E-2</v>
      </c>
      <c r="E37" s="2">
        <f t="shared" si="0"/>
        <v>0.97472490160179392</v>
      </c>
      <c r="F37" s="2">
        <f t="shared" si="1"/>
        <v>2.5275098398206075E-2</v>
      </c>
      <c r="G37" s="2">
        <f t="shared" si="3"/>
        <v>1.1100000000000623E-3</v>
      </c>
      <c r="H37" s="13">
        <f t="shared" si="4"/>
        <v>113.24200913242009</v>
      </c>
      <c r="I37" s="12">
        <f t="shared" si="2"/>
        <v>126.71232876712331</v>
      </c>
      <c r="J37" s="7">
        <f>SUM(I$6:I37) * (24*365/10^9)</f>
        <v>2.5600000000000001E-2</v>
      </c>
      <c r="K37" s="12">
        <f t="shared" si="5"/>
        <v>113.24200913242009</v>
      </c>
    </row>
    <row r="38" spans="2:18" x14ac:dyDescent="0.2">
      <c r="B38" s="2">
        <v>33</v>
      </c>
      <c r="C38" s="2">
        <v>1.17E-3</v>
      </c>
      <c r="D38" s="2">
        <f>SUM(C$6:C38)</f>
        <v>2.6769999999999992E-2</v>
      </c>
      <c r="E38" s="2">
        <f t="shared" si="0"/>
        <v>0.97358514035726618</v>
      </c>
      <c r="F38" s="2">
        <f t="shared" si="1"/>
        <v>2.6414859642733823E-2</v>
      </c>
      <c r="G38" s="2">
        <f t="shared" si="3"/>
        <v>1.1699999999999593E-3</v>
      </c>
      <c r="H38" s="13">
        <f t="shared" si="4"/>
        <v>115.6392694063927</v>
      </c>
      <c r="I38" s="12">
        <f t="shared" si="2"/>
        <v>133.56164383561645</v>
      </c>
      <c r="J38" s="7">
        <f>SUM(I$6:I38) * (24*365/10^9)</f>
        <v>2.6770000000000002E-2</v>
      </c>
      <c r="K38" s="12">
        <f t="shared" si="5"/>
        <v>115.63926940639271</v>
      </c>
    </row>
    <row r="39" spans="2:18" x14ac:dyDescent="0.2">
      <c r="B39" s="2">
        <v>34</v>
      </c>
      <c r="C39" s="2">
        <v>1.24E-3</v>
      </c>
      <c r="D39" s="2">
        <f>SUM(C$6:C39)</f>
        <v>2.8009999999999993E-2</v>
      </c>
      <c r="E39" s="2">
        <f t="shared" si="0"/>
        <v>0.97237864296619814</v>
      </c>
      <c r="F39" s="2">
        <f t="shared" si="1"/>
        <v>2.7621357033801863E-2</v>
      </c>
      <c r="G39" s="2">
        <f t="shared" si="3"/>
        <v>1.2400000000000189E-3</v>
      </c>
      <c r="H39" s="13">
        <f t="shared" si="4"/>
        <v>118.72146118721463</v>
      </c>
      <c r="I39" s="12">
        <f t="shared" si="2"/>
        <v>141.55251141552512</v>
      </c>
      <c r="J39" s="7">
        <f>SUM(I$6:I39) * (24*365/10^9)</f>
        <v>2.8010000000000004E-2</v>
      </c>
      <c r="K39" s="12">
        <f t="shared" si="5"/>
        <v>118.7214611872146</v>
      </c>
    </row>
    <row r="40" spans="2:18" x14ac:dyDescent="0.2">
      <c r="B40" s="2">
        <v>35</v>
      </c>
      <c r="C40" s="2">
        <v>1.33E-3</v>
      </c>
      <c r="D40" s="2">
        <f>SUM(C$6:C40)</f>
        <v>2.9339999999999995E-2</v>
      </c>
      <c r="E40" s="2">
        <f t="shared" si="0"/>
        <v>0.97108623901019497</v>
      </c>
      <c r="F40" s="2">
        <f t="shared" si="1"/>
        <v>2.8913760989805026E-2</v>
      </c>
      <c r="G40" s="2">
        <f t="shared" si="3"/>
        <v>1.3299999999999701E-3</v>
      </c>
      <c r="H40" s="13">
        <f t="shared" si="4"/>
        <v>122.94520547945204</v>
      </c>
      <c r="I40" s="12">
        <f t="shared" si="2"/>
        <v>151.82648401826484</v>
      </c>
      <c r="J40" s="7">
        <f>SUM(I$6:I40) * (24*365/10^9)</f>
        <v>2.9340000000000001E-2</v>
      </c>
      <c r="K40" s="12">
        <f t="shared" si="5"/>
        <v>122.94520547945206</v>
      </c>
    </row>
    <row r="41" spans="2:18" x14ac:dyDescent="0.2">
      <c r="B41" s="2">
        <v>36</v>
      </c>
      <c r="C41" s="2">
        <v>1.42E-3</v>
      </c>
      <c r="D41" s="2">
        <f>SUM(C$6:C41)</f>
        <v>3.0759999999999996E-2</v>
      </c>
      <c r="E41" s="2">
        <f t="shared" si="0"/>
        <v>0.96970827513669455</v>
      </c>
      <c r="F41" s="2">
        <f t="shared" si="1"/>
        <v>3.0291724863305447E-2</v>
      </c>
      <c r="G41" s="2">
        <f t="shared" si="3"/>
        <v>1.4199999999999838E-3</v>
      </c>
      <c r="H41" s="13">
        <f t="shared" si="4"/>
        <v>128.31050228310502</v>
      </c>
      <c r="I41" s="12">
        <f t="shared" si="2"/>
        <v>162.10045662100458</v>
      </c>
      <c r="J41" s="7">
        <f>SUM(I$6:I41) * (24*365/10^9)</f>
        <v>3.0760000000000003E-2</v>
      </c>
      <c r="K41" s="12">
        <f t="shared" si="5"/>
        <v>128.31050228310505</v>
      </c>
    </row>
    <row r="42" spans="2:18" x14ac:dyDescent="0.2">
      <c r="B42" s="2">
        <v>37</v>
      </c>
      <c r="C42" s="2">
        <v>1.5100000000000001E-3</v>
      </c>
      <c r="D42" s="2">
        <f>SUM(C$6:C42)</f>
        <v>3.2269999999999993E-2</v>
      </c>
      <c r="E42" s="2">
        <f t="shared" si="0"/>
        <v>0.96824512060092416</v>
      </c>
      <c r="F42" s="2">
        <f t="shared" si="1"/>
        <v>3.1754879399075842E-2</v>
      </c>
      <c r="G42" s="2">
        <f t="shared" si="3"/>
        <v>1.5100000000000356E-3</v>
      </c>
      <c r="H42" s="13">
        <f t="shared" si="4"/>
        <v>134.70319634703193</v>
      </c>
      <c r="I42" s="12">
        <f t="shared" si="2"/>
        <v>172.3744292237443</v>
      </c>
      <c r="J42" s="7">
        <f>SUM(I$6:I42) * (24*365/10^9)</f>
        <v>3.227E-2</v>
      </c>
      <c r="K42" s="12">
        <f t="shared" si="5"/>
        <v>134.70319634703196</v>
      </c>
      <c r="M42" s="14" t="s">
        <v>13</v>
      </c>
      <c r="N42" s="14" t="s">
        <v>11</v>
      </c>
      <c r="O42" s="15"/>
      <c r="P42" s="15"/>
      <c r="Q42" s="15"/>
      <c r="R42" s="15"/>
    </row>
    <row r="43" spans="2:18" x14ac:dyDescent="0.2">
      <c r="B43" s="2">
        <v>38</v>
      </c>
      <c r="C43" s="2">
        <v>1.6100000000000001E-3</v>
      </c>
      <c r="D43" s="2">
        <f>SUM(C$6:C43)</f>
        <v>3.3879999999999993E-2</v>
      </c>
      <c r="E43" s="2">
        <f t="shared" si="0"/>
        <v>0.96668750017765637</v>
      </c>
      <c r="F43" s="2">
        <f t="shared" si="1"/>
        <v>3.3312499822343633E-2</v>
      </c>
      <c r="G43" s="2">
        <f t="shared" si="3"/>
        <v>1.6100000000000142E-3</v>
      </c>
      <c r="H43" s="13">
        <f t="shared" si="4"/>
        <v>142.1232876712329</v>
      </c>
      <c r="I43" s="12">
        <f t="shared" si="2"/>
        <v>183.78995433789956</v>
      </c>
      <c r="J43" s="7">
        <f>SUM(I$6:I43) * (24*365/10^9)</f>
        <v>3.388E-2</v>
      </c>
      <c r="K43" s="12">
        <f t="shared" si="5"/>
        <v>142.1232876712329</v>
      </c>
      <c r="M43" s="16" t="s">
        <v>14</v>
      </c>
      <c r="N43" s="13">
        <f>H20</f>
        <v>22.146118721461185</v>
      </c>
      <c r="O43" s="16"/>
    </row>
    <row r="44" spans="2:18" x14ac:dyDescent="0.2">
      <c r="B44" s="2">
        <v>39</v>
      </c>
      <c r="C44" s="2">
        <v>1.73E-3</v>
      </c>
      <c r="D44" s="2">
        <f>SUM(C$6:C44)</f>
        <v>3.5609999999999996E-2</v>
      </c>
      <c r="E44" s="2">
        <f t="shared" si="0"/>
        <v>0.96501657656801365</v>
      </c>
      <c r="F44" s="2">
        <f t="shared" si="1"/>
        <v>3.4983423431986349E-2</v>
      </c>
      <c r="G44" s="2">
        <f t="shared" si="3"/>
        <v>1.7299999999999607E-3</v>
      </c>
      <c r="H44" s="13">
        <f t="shared" si="4"/>
        <v>150.68493150684935</v>
      </c>
      <c r="I44" s="12">
        <f t="shared" si="2"/>
        <v>197.48858447488584</v>
      </c>
      <c r="J44" s="7">
        <f>SUM(I$6:I44) * (24*365/10^9)</f>
        <v>3.5610000000000003E-2</v>
      </c>
      <c r="K44" s="12">
        <f t="shared" si="5"/>
        <v>150.68493150684932</v>
      </c>
      <c r="M44" s="16" t="s">
        <v>15</v>
      </c>
      <c r="N44" s="13">
        <f>H85</f>
        <v>4310.9589041095896</v>
      </c>
      <c r="O44" s="16"/>
    </row>
    <row r="45" spans="2:18" x14ac:dyDescent="0.2">
      <c r="B45" s="2">
        <v>40</v>
      </c>
      <c r="C45" s="2">
        <v>1.8699999999999999E-3</v>
      </c>
      <c r="D45" s="2">
        <f>SUM(C$6:C45)</f>
        <v>3.7479999999999992E-2</v>
      </c>
      <c r="E45" s="2">
        <f t="shared" si="0"/>
        <v>0.96321368180181632</v>
      </c>
      <c r="F45" s="2">
        <f t="shared" si="1"/>
        <v>3.6786318198183676E-2</v>
      </c>
      <c r="G45" s="2">
        <f t="shared" si="3"/>
        <v>1.8700000000000661E-3</v>
      </c>
      <c r="H45" s="13">
        <f t="shared" si="4"/>
        <v>160.38812785388129</v>
      </c>
      <c r="I45" s="12">
        <f t="shared" si="2"/>
        <v>213.47031963470317</v>
      </c>
      <c r="J45" s="7">
        <f>SUM(I$6:I45) * (24*365/10^9)</f>
        <v>3.7479999999999999E-2</v>
      </c>
      <c r="K45" s="12">
        <f t="shared" si="5"/>
        <v>160.38812785388129</v>
      </c>
      <c r="M45" s="16" t="s">
        <v>16</v>
      </c>
      <c r="N45" s="13">
        <f>H105</f>
        <v>24116.095890410954</v>
      </c>
      <c r="O45" s="16"/>
    </row>
    <row r="46" spans="2:18" x14ac:dyDescent="0.2">
      <c r="B46" s="2">
        <v>41</v>
      </c>
      <c r="C46" s="2">
        <v>2.0100000000000001E-3</v>
      </c>
      <c r="D46" s="2">
        <f>SUM(C$6:C46)</f>
        <v>3.948999999999999E-2</v>
      </c>
      <c r="E46" s="2">
        <f t="shared" si="0"/>
        <v>0.96127956673820181</v>
      </c>
      <c r="F46" s="2">
        <f t="shared" si="1"/>
        <v>3.8720433261798193E-2</v>
      </c>
      <c r="G46" s="2">
        <f t="shared" si="3"/>
        <v>2.0099999999999424E-3</v>
      </c>
      <c r="H46" s="13">
        <f t="shared" si="4"/>
        <v>171.23287671232879</v>
      </c>
      <c r="I46" s="12">
        <f t="shared" si="2"/>
        <v>229.45205479452056</v>
      </c>
      <c r="J46" s="7">
        <f>SUM(I$6:I46) * (24*365/10^9)</f>
        <v>3.9489999999999997E-2</v>
      </c>
      <c r="K46" s="12">
        <f t="shared" si="5"/>
        <v>171.23287671232876</v>
      </c>
      <c r="M46" s="16" t="s">
        <v>17</v>
      </c>
      <c r="N46" s="13">
        <f>H6</f>
        <v>4270.4109589041091</v>
      </c>
      <c r="O46" s="16"/>
    </row>
    <row r="47" spans="2:18" x14ac:dyDescent="0.2">
      <c r="B47" s="2">
        <v>42</v>
      </c>
      <c r="C47" s="2">
        <v>2.1700000000000001E-3</v>
      </c>
      <c r="D47" s="2">
        <f>SUM(C$6:C47)</f>
        <v>4.1659999999999989E-2</v>
      </c>
      <c r="E47" s="2">
        <f t="shared" si="0"/>
        <v>0.9591958517268343</v>
      </c>
      <c r="F47" s="2">
        <f t="shared" si="1"/>
        <v>4.0804148273165697E-2</v>
      </c>
      <c r="G47" s="2">
        <f t="shared" si="3"/>
        <v>2.1700000000000122E-3</v>
      </c>
      <c r="H47" s="13">
        <f t="shared" si="4"/>
        <v>183.33333333333331</v>
      </c>
      <c r="I47" s="12">
        <f t="shared" si="2"/>
        <v>247.71689497716898</v>
      </c>
      <c r="J47" s="7">
        <f>SUM(I$6:I47) * (24*365/10^9)</f>
        <v>4.1659999999999996E-2</v>
      </c>
      <c r="K47" s="12">
        <f t="shared" si="5"/>
        <v>183.33333333333334</v>
      </c>
    </row>
    <row r="48" spans="2:18" x14ac:dyDescent="0.2">
      <c r="B48" s="2">
        <v>43</v>
      </c>
      <c r="C48" s="2">
        <v>2.3400000000000001E-3</v>
      </c>
      <c r="D48" s="2">
        <f>SUM(C$6:C48)</f>
        <v>4.3999999999999991E-2</v>
      </c>
      <c r="E48" s="2">
        <f t="shared" si="0"/>
        <v>0.95695395747304668</v>
      </c>
      <c r="F48" s="2">
        <f t="shared" si="1"/>
        <v>4.3046042526953321E-2</v>
      </c>
      <c r="G48" s="2">
        <f t="shared" si="3"/>
        <v>2.3400000000000157E-3</v>
      </c>
      <c r="H48" s="13">
        <f t="shared" si="4"/>
        <v>196.68949771689498</v>
      </c>
      <c r="I48" s="12">
        <f t="shared" si="2"/>
        <v>267.1232876712329</v>
      </c>
      <c r="J48" s="7">
        <f>SUM(I$6:I48) * (24*365/10^9)</f>
        <v>4.3999999999999991E-2</v>
      </c>
      <c r="K48" s="12">
        <f t="shared" si="5"/>
        <v>196.689497716895</v>
      </c>
    </row>
    <row r="49" spans="2:11" x14ac:dyDescent="0.2">
      <c r="B49" s="2">
        <v>44</v>
      </c>
      <c r="C49" s="2">
        <v>2.5300000000000001E-3</v>
      </c>
      <c r="D49" s="2">
        <f>SUM(C$6:C49)</f>
        <v>4.6529999999999988E-2</v>
      </c>
      <c r="E49" s="2">
        <f t="shared" si="0"/>
        <v>0.95453592406270305</v>
      </c>
      <c r="F49" s="2">
        <f t="shared" si="1"/>
        <v>4.5464075937296955E-2</v>
      </c>
      <c r="G49" s="2">
        <f t="shared" si="3"/>
        <v>2.529999999999942E-3</v>
      </c>
      <c r="H49" s="13">
        <f t="shared" si="4"/>
        <v>211.41552511415523</v>
      </c>
      <c r="I49" s="12">
        <f t="shared" si="2"/>
        <v>288.81278538812785</v>
      </c>
      <c r="J49" s="7">
        <f>SUM(I$6:I49) * (24*365/10^9)</f>
        <v>4.6529999999999995E-2</v>
      </c>
      <c r="K49" s="12">
        <f t="shared" si="5"/>
        <v>211.41552511415526</v>
      </c>
    </row>
    <row r="50" spans="2:11" x14ac:dyDescent="0.2">
      <c r="B50" s="2">
        <v>45</v>
      </c>
      <c r="C50" s="2">
        <v>2.7399999999999998E-3</v>
      </c>
      <c r="D50" s="2">
        <f>SUM(C$6:C50)</f>
        <v>4.9269999999999987E-2</v>
      </c>
      <c r="E50" s="2">
        <f t="shared" si="0"/>
        <v>0.95192407549736502</v>
      </c>
      <c r="F50" s="2">
        <f t="shared" si="1"/>
        <v>4.8075924502634981E-2</v>
      </c>
      <c r="G50" s="2">
        <f t="shared" si="3"/>
        <v>2.7400000000000549E-3</v>
      </c>
      <c r="H50" s="13">
        <f t="shared" si="4"/>
        <v>227.51141552511416</v>
      </c>
      <c r="I50" s="12">
        <f t="shared" si="2"/>
        <v>312.78538812785382</v>
      </c>
      <c r="J50" s="7">
        <f>SUM(I$6:I50) * (24*365/10^9)</f>
        <v>4.9269999999999994E-2</v>
      </c>
      <c r="K50" s="12">
        <f t="shared" si="5"/>
        <v>227.51141552511416</v>
      </c>
    </row>
    <row r="51" spans="2:11" x14ac:dyDescent="0.2">
      <c r="B51" s="2">
        <v>46</v>
      </c>
      <c r="C51" s="2">
        <v>2.99E-3</v>
      </c>
      <c r="D51" s="2">
        <f>SUM(C$6:C51)</f>
        <v>5.2259999999999987E-2</v>
      </c>
      <c r="E51" s="2">
        <f t="shared" si="0"/>
        <v>0.94908207342204542</v>
      </c>
      <c r="F51" s="2">
        <f t="shared" si="1"/>
        <v>5.0917926577954575E-2</v>
      </c>
      <c r="G51" s="2">
        <f t="shared" si="3"/>
        <v>2.9899999999999927E-3</v>
      </c>
      <c r="H51" s="13">
        <f t="shared" si="4"/>
        <v>245.43378995433793</v>
      </c>
      <c r="I51" s="12">
        <f t="shared" si="2"/>
        <v>341.32420091324201</v>
      </c>
      <c r="J51" s="7">
        <f>SUM(I$6:I51) * (24*365/10^9)</f>
        <v>5.2259999999999994E-2</v>
      </c>
      <c r="K51" s="12">
        <f t="shared" si="5"/>
        <v>245.43378995433787</v>
      </c>
    </row>
    <row r="52" spans="2:11" x14ac:dyDescent="0.2">
      <c r="B52" s="2">
        <v>47</v>
      </c>
      <c r="C52" s="2">
        <v>3.2499999999999999E-3</v>
      </c>
      <c r="D52" s="2">
        <f>SUM(C$6:C52)</f>
        <v>5.550999999999999E-2</v>
      </c>
      <c r="E52" s="2">
        <f t="shared" si="0"/>
        <v>0.94600256359749835</v>
      </c>
      <c r="F52" s="2">
        <f t="shared" si="1"/>
        <v>5.3997436402501653E-2</v>
      </c>
      <c r="G52" s="2">
        <f t="shared" si="3"/>
        <v>3.2500000000000515E-3</v>
      </c>
      <c r="H52" s="13">
        <f t="shared" si="4"/>
        <v>265.29680365296804</v>
      </c>
      <c r="I52" s="12">
        <f t="shared" si="2"/>
        <v>371.00456621004565</v>
      </c>
      <c r="J52" s="7">
        <f>SUM(I$6:I52) * (24*365/10^9)</f>
        <v>5.5509999999999997E-2</v>
      </c>
      <c r="K52" s="12">
        <f t="shared" si="5"/>
        <v>265.29680365296804</v>
      </c>
    </row>
    <row r="53" spans="2:11" x14ac:dyDescent="0.2">
      <c r="B53" s="2">
        <v>48</v>
      </c>
      <c r="C53" s="2">
        <v>3.5300000000000002E-3</v>
      </c>
      <c r="D53" s="2">
        <f>SUM(C$6:C53)</f>
        <v>5.9039999999999988E-2</v>
      </c>
      <c r="E53" s="2">
        <f t="shared" si="0"/>
        <v>0.9426690616404888</v>
      </c>
      <c r="F53" s="2">
        <f t="shared" si="1"/>
        <v>5.7330938359511197E-2</v>
      </c>
      <c r="G53" s="2">
        <f t="shared" si="3"/>
        <v>3.5299999999999915E-3</v>
      </c>
      <c r="H53" s="13">
        <f t="shared" si="4"/>
        <v>287.21461187214612</v>
      </c>
      <c r="I53" s="12">
        <f t="shared" si="2"/>
        <v>402.96803652968038</v>
      </c>
      <c r="J53" s="7">
        <f>SUM(I$6:I53) * (24*365/10^9)</f>
        <v>5.9039999999999995E-2</v>
      </c>
      <c r="K53" s="12">
        <f t="shared" si="5"/>
        <v>287.21461187214607</v>
      </c>
    </row>
    <row r="54" spans="2:11" x14ac:dyDescent="0.2">
      <c r="B54" s="2">
        <v>49</v>
      </c>
      <c r="C54" s="2">
        <v>3.81E-3</v>
      </c>
      <c r="D54" s="2">
        <f>SUM(C$6:C54)</f>
        <v>6.2849999999999989E-2</v>
      </c>
      <c r="E54" s="2">
        <f t="shared" si="0"/>
        <v>0.93908432577382883</v>
      </c>
      <c r="F54" s="2">
        <f t="shared" si="1"/>
        <v>6.0915674226171168E-2</v>
      </c>
      <c r="G54" s="2">
        <f t="shared" si="3"/>
        <v>3.8100000000000009E-3</v>
      </c>
      <c r="H54" s="13">
        <f t="shared" si="4"/>
        <v>310.95890410958901</v>
      </c>
      <c r="I54" s="12">
        <f t="shared" si="2"/>
        <v>434.93150684931504</v>
      </c>
      <c r="J54" s="7">
        <f>SUM(I$6:I54) * (24*365/10^9)</f>
        <v>6.2849999999999989E-2</v>
      </c>
      <c r="K54" s="12">
        <f t="shared" si="5"/>
        <v>310.95890410958907</v>
      </c>
    </row>
    <row r="55" spans="2:11" x14ac:dyDescent="0.2">
      <c r="B55" s="2">
        <v>50</v>
      </c>
      <c r="C55" s="2">
        <v>4.0899999999999999E-3</v>
      </c>
      <c r="D55" s="2">
        <f>SUM(C$6:C55)</f>
        <v>6.6939999999999986E-2</v>
      </c>
      <c r="E55" s="2">
        <f t="shared" si="0"/>
        <v>0.93525131473224177</v>
      </c>
      <c r="F55" s="2">
        <f t="shared" si="1"/>
        <v>6.4748685267758233E-2</v>
      </c>
      <c r="G55" s="2">
        <f t="shared" si="3"/>
        <v>4.0899999999999964E-3</v>
      </c>
      <c r="H55" s="13">
        <f t="shared" si="4"/>
        <v>336.30136986301363</v>
      </c>
      <c r="I55" s="12">
        <f t="shared" si="2"/>
        <v>466.89497716894977</v>
      </c>
      <c r="J55" s="7">
        <f>SUM(I$6:I55) * (24*365/10^9)</f>
        <v>6.6939999999999986E-2</v>
      </c>
      <c r="K55" s="12">
        <f t="shared" si="5"/>
        <v>336.30136986301375</v>
      </c>
    </row>
    <row r="56" spans="2:11" x14ac:dyDescent="0.2">
      <c r="B56" s="2">
        <v>51</v>
      </c>
      <c r="C56" s="2">
        <v>4.3899999999999998E-3</v>
      </c>
      <c r="D56" s="2">
        <f>SUM(C$6:C56)</f>
        <v>7.1329999999999991E-2</v>
      </c>
      <c r="E56" s="2">
        <f t="shared" si="0"/>
        <v>0.93115456041571154</v>
      </c>
      <c r="F56" s="2">
        <f t="shared" si="1"/>
        <v>6.8845439584288459E-2</v>
      </c>
      <c r="G56" s="2">
        <f t="shared" si="3"/>
        <v>4.3899999999999217E-3</v>
      </c>
      <c r="H56" s="13">
        <f t="shared" si="4"/>
        <v>363.47031963470323</v>
      </c>
      <c r="I56" s="12">
        <f t="shared" si="2"/>
        <v>501.14155251141551</v>
      </c>
      <c r="J56" s="7">
        <f>SUM(I$6:I56) * (24*365/10^9)</f>
        <v>7.1329999999999991E-2</v>
      </c>
      <c r="K56" s="12">
        <f t="shared" si="5"/>
        <v>363.47031963470329</v>
      </c>
    </row>
    <row r="57" spans="2:11" x14ac:dyDescent="0.2">
      <c r="B57" s="2">
        <v>52</v>
      </c>
      <c r="C57" s="2">
        <v>4.7299999999999998E-3</v>
      </c>
      <c r="D57" s="2">
        <f>SUM(C$6:C57)</f>
        <v>7.6059999999999989E-2</v>
      </c>
      <c r="E57" s="2">
        <f t="shared" si="0"/>
        <v>0.92676059925522447</v>
      </c>
      <c r="F57" s="2">
        <f t="shared" si="1"/>
        <v>7.3239400744775529E-2</v>
      </c>
      <c r="G57" s="2">
        <f t="shared" si="3"/>
        <v>4.7300000000000675E-3</v>
      </c>
      <c r="H57" s="13">
        <f t="shared" si="4"/>
        <v>392.69406392694066</v>
      </c>
      <c r="I57" s="12">
        <f t="shared" si="2"/>
        <v>539.95433789954336</v>
      </c>
      <c r="J57" s="7">
        <f>SUM(I$6:I57) * (24*365/10^9)</f>
        <v>7.6059999999999989E-2</v>
      </c>
      <c r="K57" s="12">
        <f t="shared" si="5"/>
        <v>392.69406392694066</v>
      </c>
    </row>
    <row r="58" spans="2:11" x14ac:dyDescent="0.2">
      <c r="B58" s="2">
        <v>53</v>
      </c>
      <c r="C58" s="2">
        <v>5.1200000000000004E-3</v>
      </c>
      <c r="D58" s="2">
        <f>SUM(C$6:C58)</f>
        <v>8.1179999999999988E-2</v>
      </c>
      <c r="E58" s="2">
        <f t="shared" si="0"/>
        <v>0.92202771151878948</v>
      </c>
      <c r="F58" s="2">
        <f t="shared" si="1"/>
        <v>7.7972288481210517E-2</v>
      </c>
      <c r="G58" s="2">
        <f t="shared" si="3"/>
        <v>5.1200000000000134E-3</v>
      </c>
      <c r="H58" s="13">
        <f t="shared" si="4"/>
        <v>424.42922374429224</v>
      </c>
      <c r="I58" s="12">
        <f t="shared" si="2"/>
        <v>584.474885844749</v>
      </c>
      <c r="J58" s="7">
        <f>SUM(I$6:I58) * (24*365/10^9)</f>
        <v>8.1179999999999988E-2</v>
      </c>
      <c r="K58" s="12">
        <f t="shared" si="5"/>
        <v>424.42922374429224</v>
      </c>
    </row>
    <row r="59" spans="2:11" x14ac:dyDescent="0.2">
      <c r="B59" s="2">
        <v>54</v>
      </c>
      <c r="C59" s="2">
        <v>5.5700000000000003E-3</v>
      </c>
      <c r="D59" s="2">
        <f>SUM(C$6:C59)</f>
        <v>8.6749999999999994E-2</v>
      </c>
      <c r="E59" s="2">
        <f t="shared" si="0"/>
        <v>0.91690629355560715</v>
      </c>
      <c r="F59" s="2">
        <f t="shared" si="1"/>
        <v>8.3093706444392845E-2</v>
      </c>
      <c r="G59" s="2">
        <f t="shared" si="3"/>
        <v>5.5699999999999639E-3</v>
      </c>
      <c r="H59" s="13">
        <f t="shared" si="4"/>
        <v>459.13242009132415</v>
      </c>
      <c r="I59" s="12">
        <f t="shared" si="2"/>
        <v>635.84474885844747</v>
      </c>
      <c r="J59" s="7">
        <f>SUM(I$6:I59) * (24*365/10^9)</f>
        <v>8.6749999999999994E-2</v>
      </c>
      <c r="K59" s="12">
        <f t="shared" si="5"/>
        <v>459.13242009132426</v>
      </c>
    </row>
    <row r="60" spans="2:11" x14ac:dyDescent="0.2">
      <c r="B60" s="2">
        <v>55</v>
      </c>
      <c r="C60" s="2">
        <v>6.1000000000000004E-3</v>
      </c>
      <c r="D60" s="2">
        <f>SUM(C$6:C60)</f>
        <v>9.2849999999999988E-2</v>
      </c>
      <c r="E60" s="2">
        <f t="shared" si="0"/>
        <v>0.91133018957262446</v>
      </c>
      <c r="F60" s="2">
        <f t="shared" si="1"/>
        <v>8.8669810427375539E-2</v>
      </c>
      <c r="G60" s="2">
        <f t="shared" si="3"/>
        <v>6.0999999999999666E-3</v>
      </c>
      <c r="H60" s="13">
        <f t="shared" si="4"/>
        <v>497.48858447488584</v>
      </c>
      <c r="I60" s="12">
        <f t="shared" si="2"/>
        <v>696.34703196347039</v>
      </c>
      <c r="J60" s="7">
        <f>SUM(I$6:I60) * (24*365/10^9)</f>
        <v>9.2850000000000002E-2</v>
      </c>
      <c r="K60" s="12">
        <f t="shared" si="5"/>
        <v>497.48858447488584</v>
      </c>
    </row>
    <row r="61" spans="2:11" x14ac:dyDescent="0.2">
      <c r="B61" s="2">
        <v>56</v>
      </c>
      <c r="C61" s="2">
        <v>6.7299999999999999E-3</v>
      </c>
      <c r="D61" s="2">
        <f>SUM(C$6:C61)</f>
        <v>9.9579999999999988E-2</v>
      </c>
      <c r="E61" s="2">
        <f t="shared" si="0"/>
        <v>0.90521752956936907</v>
      </c>
      <c r="F61" s="2">
        <f t="shared" si="1"/>
        <v>9.4782470430630927E-2</v>
      </c>
      <c r="G61" s="2">
        <f t="shared" si="3"/>
        <v>6.7300000000000137E-3</v>
      </c>
      <c r="H61" s="13">
        <f t="shared" si="4"/>
        <v>540.18264840182633</v>
      </c>
      <c r="I61" s="12">
        <f t="shared" si="2"/>
        <v>768.26484018264841</v>
      </c>
      <c r="J61" s="7">
        <f>SUM(I$6:I61) * (24*365/10^9)</f>
        <v>9.9580000000000002E-2</v>
      </c>
      <c r="K61" s="12">
        <f t="shared" si="5"/>
        <v>540.18264840182644</v>
      </c>
    </row>
    <row r="62" spans="2:11" x14ac:dyDescent="0.2">
      <c r="B62" s="2">
        <v>57</v>
      </c>
      <c r="C62" s="2">
        <v>7.4200000000000004E-3</v>
      </c>
      <c r="D62" s="2">
        <f>SUM(C$6:C62)</f>
        <v>0.10699999999999998</v>
      </c>
      <c r="E62" s="2">
        <f t="shared" si="0"/>
        <v>0.8985256729903055</v>
      </c>
      <c r="F62" s="2">
        <f t="shared" si="1"/>
        <v>0.1014743270096945</v>
      </c>
      <c r="G62" s="2">
        <f t="shared" si="3"/>
        <v>7.4200000000000654E-3</v>
      </c>
      <c r="H62" s="13">
        <f t="shared" si="4"/>
        <v>587.78538812785382</v>
      </c>
      <c r="I62" s="12">
        <f t="shared" si="2"/>
        <v>847.03196347031974</v>
      </c>
      <c r="J62" s="7">
        <f>SUM(I$6:I62) * (24*365/10^9)</f>
        <v>0.107</v>
      </c>
      <c r="K62" s="12">
        <f t="shared" si="5"/>
        <v>587.78538812785393</v>
      </c>
    </row>
    <row r="63" spans="2:11" x14ac:dyDescent="0.2">
      <c r="B63" s="2">
        <v>58</v>
      </c>
      <c r="C63" s="2">
        <v>8.1600000000000006E-3</v>
      </c>
      <c r="D63" s="2">
        <f>SUM(C$6:C63)</f>
        <v>0.11515999999999998</v>
      </c>
      <c r="E63" s="2">
        <f t="shared" si="0"/>
        <v>0.8912235367326844</v>
      </c>
      <c r="F63" s="2">
        <f t="shared" si="1"/>
        <v>0.1087764632673156</v>
      </c>
      <c r="G63" s="2">
        <f t="shared" si="3"/>
        <v>8.1600000000000006E-3</v>
      </c>
      <c r="H63" s="13">
        <f t="shared" si="4"/>
        <v>640.63926940639271</v>
      </c>
      <c r="I63" s="12">
        <f t="shared" si="2"/>
        <v>931.50684931506862</v>
      </c>
      <c r="J63" s="7">
        <f>SUM(I$6:I63) * (24*365/10^9)</f>
        <v>0.11516</v>
      </c>
      <c r="K63" s="12">
        <f t="shared" si="5"/>
        <v>640.63926940639271</v>
      </c>
    </row>
    <row r="64" spans="2:11" x14ac:dyDescent="0.2">
      <c r="B64" s="2">
        <v>59</v>
      </c>
      <c r="C64" s="2">
        <v>8.9200000000000008E-3</v>
      </c>
      <c r="D64" s="2">
        <f>SUM(C$6:C64)</f>
        <v>0.12407999999999998</v>
      </c>
      <c r="E64" s="2">
        <f t="shared" si="0"/>
        <v>0.88330917332222036</v>
      </c>
      <c r="F64" s="2">
        <f t="shared" si="1"/>
        <v>0.11669082667777964</v>
      </c>
      <c r="G64" s="2">
        <f t="shared" si="3"/>
        <v>8.9199999999999696E-3</v>
      </c>
      <c r="H64" s="13">
        <f t="shared" si="4"/>
        <v>698.97260273972609</v>
      </c>
      <c r="I64" s="12">
        <f t="shared" si="2"/>
        <v>1018.2648401826484</v>
      </c>
      <c r="J64" s="7">
        <f>SUM(I$6:I64) * (24*365/10^9)</f>
        <v>0.12408</v>
      </c>
      <c r="K64" s="12">
        <f t="shared" si="5"/>
        <v>698.97260273972609</v>
      </c>
    </row>
    <row r="65" spans="2:11" x14ac:dyDescent="0.2">
      <c r="B65" s="2">
        <v>60</v>
      </c>
      <c r="C65" s="2">
        <v>9.7099999999999999E-3</v>
      </c>
      <c r="D65" s="2">
        <f>SUM(C$6:C65)</f>
        <v>0.13378999999999999</v>
      </c>
      <c r="E65" s="2">
        <f t="shared" si="0"/>
        <v>0.87477374780296169</v>
      </c>
      <c r="F65" s="2">
        <f t="shared" si="1"/>
        <v>0.12522625219703831</v>
      </c>
      <c r="G65" s="2">
        <f t="shared" si="3"/>
        <v>9.7099999999999548E-3</v>
      </c>
      <c r="H65" s="13">
        <f t="shared" si="4"/>
        <v>763.12785388127872</v>
      </c>
      <c r="I65" s="12">
        <f t="shared" si="2"/>
        <v>1108.447488584475</v>
      </c>
      <c r="J65" s="7">
        <f>SUM(I$6:I65) * (24*365/10^9)</f>
        <v>0.13378999999999999</v>
      </c>
      <c r="K65" s="12">
        <f t="shared" si="5"/>
        <v>763.12785388127861</v>
      </c>
    </row>
    <row r="66" spans="2:11" x14ac:dyDescent="0.2">
      <c r="B66" s="2">
        <v>61</v>
      </c>
      <c r="C66" s="2">
        <v>1.0580000000000001E-2</v>
      </c>
      <c r="D66" s="2">
        <f>SUM(C$6:C66)</f>
        <v>0.14437</v>
      </c>
      <c r="E66" s="2">
        <f t="shared" si="0"/>
        <v>0.86556742885513016</v>
      </c>
      <c r="F66" s="2">
        <f t="shared" si="1"/>
        <v>0.13443257114486984</v>
      </c>
      <c r="G66" s="2">
        <f t="shared" si="3"/>
        <v>1.0580000000000062E-2</v>
      </c>
      <c r="H66" s="13">
        <f t="shared" si="4"/>
        <v>833.78995433789964</v>
      </c>
      <c r="I66" s="12">
        <f t="shared" si="2"/>
        <v>1207.7625570776256</v>
      </c>
      <c r="J66" s="7">
        <f>SUM(I$6:I66) * (24*365/10^9)</f>
        <v>0.14437</v>
      </c>
      <c r="K66" s="12">
        <f t="shared" si="5"/>
        <v>833.78995433789953</v>
      </c>
    </row>
    <row r="67" spans="2:11" x14ac:dyDescent="0.2">
      <c r="B67" s="2">
        <v>62</v>
      </c>
      <c r="C67" s="2">
        <v>1.157E-2</v>
      </c>
      <c r="D67" s="2">
        <f>SUM(C$6:C67)</f>
        <v>0.15594</v>
      </c>
      <c r="E67" s="2">
        <f t="shared" si="0"/>
        <v>0.85561052546247807</v>
      </c>
      <c r="F67" s="2">
        <f t="shared" si="1"/>
        <v>0.14438947453752193</v>
      </c>
      <c r="G67" s="2">
        <f t="shared" si="3"/>
        <v>1.1569999999999997E-2</v>
      </c>
      <c r="H67" s="13">
        <f t="shared" si="4"/>
        <v>911.8721461187215</v>
      </c>
      <c r="I67" s="12">
        <f t="shared" si="2"/>
        <v>1320.7762557077626</v>
      </c>
      <c r="J67" s="7">
        <f>SUM(I$6:I67) * (24*365/10^9)</f>
        <v>0.15594</v>
      </c>
      <c r="K67" s="12">
        <f t="shared" si="5"/>
        <v>911.8721461187215</v>
      </c>
    </row>
    <row r="68" spans="2:11" x14ac:dyDescent="0.2">
      <c r="B68" s="2">
        <v>63</v>
      </c>
      <c r="C68" s="2">
        <v>1.265E-2</v>
      </c>
      <c r="D68" s="2">
        <f>SUM(C$6:C68)</f>
        <v>0.16858999999999999</v>
      </c>
      <c r="E68" s="2">
        <f t="shared" si="0"/>
        <v>0.8448552230270977</v>
      </c>
      <c r="F68" s="2">
        <f t="shared" si="1"/>
        <v>0.1551447769729023</v>
      </c>
      <c r="G68" s="2">
        <f t="shared" si="3"/>
        <v>1.2649999999999911E-2</v>
      </c>
      <c r="H68" s="13">
        <f t="shared" si="4"/>
        <v>997.83105022831035</v>
      </c>
      <c r="I68" s="12">
        <f t="shared" si="2"/>
        <v>1444.0639269406392</v>
      </c>
      <c r="J68" s="7">
        <f>SUM(I$6:I68) * (24*365/10^9)</f>
        <v>0.16858999999999999</v>
      </c>
      <c r="K68" s="12">
        <f t="shared" si="5"/>
        <v>997.83105022831046</v>
      </c>
    </row>
    <row r="69" spans="2:11" x14ac:dyDescent="0.2">
      <c r="B69" s="2">
        <v>64</v>
      </c>
      <c r="C69" s="2">
        <v>1.383E-2</v>
      </c>
      <c r="D69" s="2">
        <f>SUM(C$6:C69)</f>
        <v>0.18242</v>
      </c>
      <c r="E69" s="2">
        <f t="shared" si="0"/>
        <v>0.8332513013661067</v>
      </c>
      <c r="F69" s="2">
        <f t="shared" si="1"/>
        <v>0.1667486986338933</v>
      </c>
      <c r="G69" s="2">
        <f t="shared" si="3"/>
        <v>1.3830000000000064E-2</v>
      </c>
      <c r="H69" s="13">
        <f t="shared" si="4"/>
        <v>1092.1232876712327</v>
      </c>
      <c r="I69" s="12">
        <f t="shared" si="2"/>
        <v>1578.7671232876714</v>
      </c>
      <c r="J69" s="7">
        <f>SUM(I$6:I69) * (24*365/10^9)</f>
        <v>0.18242</v>
      </c>
      <c r="K69" s="12">
        <f t="shared" si="5"/>
        <v>1092.1232876712329</v>
      </c>
    </row>
    <row r="70" spans="2:11" x14ac:dyDescent="0.2">
      <c r="B70" s="2">
        <v>65</v>
      </c>
      <c r="C70" s="2">
        <v>1.5089999999999999E-2</v>
      </c>
      <c r="D70" s="2">
        <f>SUM(C$6:C70)</f>
        <v>0.19750999999999999</v>
      </c>
      <c r="E70" s="2">
        <f t="shared" si="0"/>
        <v>0.82077193286735739</v>
      </c>
      <c r="F70" s="2">
        <f t="shared" si="1"/>
        <v>0.17922806713264261</v>
      </c>
      <c r="G70" s="2">
        <f t="shared" si="3"/>
        <v>1.5089999999999937E-2</v>
      </c>
      <c r="H70" s="13">
        <f t="shared" si="4"/>
        <v>1194.7488584474886</v>
      </c>
      <c r="I70" s="12">
        <f t="shared" si="2"/>
        <v>1722.6027397260273</v>
      </c>
      <c r="J70" s="7">
        <f>SUM(I$6:I70) * (24*365/10^9)</f>
        <v>0.19750999999999999</v>
      </c>
      <c r="K70" s="12">
        <f t="shared" si="5"/>
        <v>1194.7488584474884</v>
      </c>
    </row>
    <row r="71" spans="2:11" x14ac:dyDescent="0.2">
      <c r="B71" s="2">
        <v>66</v>
      </c>
      <c r="C71" s="2">
        <v>1.6410000000000001E-2</v>
      </c>
      <c r="D71" s="2">
        <f>SUM(C$6:C71)</f>
        <v>0.21392</v>
      </c>
      <c r="E71" s="2">
        <f t="shared" ref="E71:E105" si="6">EXP(-D71)</f>
        <v>0.80741297547706703</v>
      </c>
      <c r="F71" s="2">
        <f t="shared" ref="F71:F105" si="7">1-E71</f>
        <v>0.19258702452293297</v>
      </c>
      <c r="G71" s="2">
        <f t="shared" si="3"/>
        <v>1.6410000000000036E-2</v>
      </c>
      <c r="H71" s="13">
        <f t="shared" si="4"/>
        <v>1305.2511415525114</v>
      </c>
      <c r="I71" s="12">
        <f t="shared" ref="I71:I105" si="8">C71 / (24*365) * 10^9</f>
        <v>1873.2876712328768</v>
      </c>
      <c r="J71" s="7">
        <f>SUM(I$6:I71) * (24*365/10^9)</f>
        <v>0.21391999999999997</v>
      </c>
      <c r="K71" s="12">
        <f t="shared" si="5"/>
        <v>1305.2511415525114</v>
      </c>
    </row>
    <row r="72" spans="2:11" x14ac:dyDescent="0.2">
      <c r="B72" s="2">
        <v>67</v>
      </c>
      <c r="C72" s="2">
        <v>1.7819999999999999E-2</v>
      </c>
      <c r="D72" s="2">
        <f>SUM(C$6:C72)</f>
        <v>0.23174</v>
      </c>
      <c r="E72" s="2">
        <f t="shared" si="6"/>
        <v>0.79315231610264536</v>
      </c>
      <c r="F72" s="2">
        <f t="shared" si="7"/>
        <v>0.20684768389735464</v>
      </c>
      <c r="G72" s="2">
        <f t="shared" ref="G72:G105" si="9" xml:space="preserve"> -(LN(E72) - LN(E71)) / 1</f>
        <v>1.7820000000000003E-2</v>
      </c>
      <c r="H72" s="13">
        <f t="shared" si="4"/>
        <v>1423.9726027397264</v>
      </c>
      <c r="I72" s="12">
        <f t="shared" si="8"/>
        <v>2034.2465753424656</v>
      </c>
      <c r="J72" s="7">
        <f>SUM(I$6:I72) * (24*365/10^9)</f>
        <v>0.23173999999999997</v>
      </c>
      <c r="K72" s="12">
        <f t="shared" si="5"/>
        <v>1423.972602739726</v>
      </c>
    </row>
    <row r="73" spans="2:11" x14ac:dyDescent="0.2">
      <c r="B73" s="2">
        <v>68</v>
      </c>
      <c r="C73" s="2">
        <v>1.941E-2</v>
      </c>
      <c r="D73" s="2">
        <f>SUM(C$6:C73)</f>
        <v>0.25114999999999998</v>
      </c>
      <c r="E73" s="2">
        <f t="shared" si="6"/>
        <v>0.77790567695553758</v>
      </c>
      <c r="F73" s="2">
        <f t="shared" si="7"/>
        <v>0.22209432304446242</v>
      </c>
      <c r="G73" s="2">
        <f t="shared" si="9"/>
        <v>1.9409999999999955E-2</v>
      </c>
      <c r="H73" s="13">
        <f t="shared" si="4"/>
        <v>1552.397260273973</v>
      </c>
      <c r="I73" s="12">
        <f t="shared" si="8"/>
        <v>2215.7534246575342</v>
      </c>
      <c r="J73" s="7">
        <f>SUM(I$6:I73) * (24*365/10^9)</f>
        <v>0.25114999999999998</v>
      </c>
      <c r="K73" s="12">
        <f t="shared" si="5"/>
        <v>1552.3972602739727</v>
      </c>
    </row>
    <row r="74" spans="2:11" x14ac:dyDescent="0.2">
      <c r="B74" s="2">
        <v>69</v>
      </c>
      <c r="C74" s="2">
        <v>2.1229999999999999E-2</v>
      </c>
      <c r="D74" s="2">
        <f>SUM(C$6:C74)</f>
        <v>0.27237999999999996</v>
      </c>
      <c r="E74" s="2">
        <f t="shared" si="6"/>
        <v>0.76156481146953436</v>
      </c>
      <c r="F74" s="2">
        <f t="shared" si="7"/>
        <v>0.23843518853046564</v>
      </c>
      <c r="G74" s="2">
        <f t="shared" si="9"/>
        <v>2.1229999999999971E-2</v>
      </c>
      <c r="H74" s="13">
        <f t="shared" si="4"/>
        <v>1692.922374429224</v>
      </c>
      <c r="I74" s="12">
        <f t="shared" si="8"/>
        <v>2423.51598173516</v>
      </c>
      <c r="J74" s="7">
        <f>SUM(I$6:I74) * (24*365/10^9)</f>
        <v>0.27237999999999996</v>
      </c>
      <c r="K74" s="12">
        <f t="shared" si="5"/>
        <v>1692.9223744292237</v>
      </c>
    </row>
    <row r="75" spans="2:11" x14ac:dyDescent="0.2">
      <c r="B75" s="2">
        <v>70</v>
      </c>
      <c r="C75" s="2">
        <v>2.3230000000000001E-2</v>
      </c>
      <c r="D75" s="2">
        <f>SUM(C$6:C75)</f>
        <v>0.29560999999999993</v>
      </c>
      <c r="E75" s="2">
        <f t="shared" si="6"/>
        <v>0.74407756168949557</v>
      </c>
      <c r="F75" s="2">
        <f t="shared" si="7"/>
        <v>0.25592243831050443</v>
      </c>
      <c r="G75" s="2">
        <f t="shared" si="9"/>
        <v>2.3230000000000084E-2</v>
      </c>
      <c r="H75" s="13">
        <f t="shared" si="4"/>
        <v>1847.2602739726026</v>
      </c>
      <c r="I75" s="12">
        <f t="shared" si="8"/>
        <v>2651.8264840182651</v>
      </c>
      <c r="J75" s="7">
        <f>SUM(I$6:I75) * (24*365/10^9)</f>
        <v>0.29560999999999998</v>
      </c>
      <c r="K75" s="12">
        <f t="shared" si="5"/>
        <v>1847.2602739726026</v>
      </c>
    </row>
    <row r="76" spans="2:11" x14ac:dyDescent="0.2">
      <c r="B76" s="2">
        <v>71</v>
      </c>
      <c r="C76" s="2">
        <v>2.528E-2</v>
      </c>
      <c r="D76" s="2">
        <f>SUM(C$6:C76)</f>
        <v>0.32088999999999995</v>
      </c>
      <c r="E76" s="2">
        <f t="shared" si="6"/>
        <v>0.72550305193672171</v>
      </c>
      <c r="F76" s="2">
        <f t="shared" si="7"/>
        <v>0.27449694806327829</v>
      </c>
      <c r="G76" s="2">
        <f t="shared" si="9"/>
        <v>2.5279999999999969E-2</v>
      </c>
      <c r="H76" s="13">
        <f t="shared" si="4"/>
        <v>2015.0684931506851</v>
      </c>
      <c r="I76" s="12">
        <f t="shared" si="8"/>
        <v>2885.8447488584475</v>
      </c>
      <c r="J76" s="7">
        <f>SUM(I$6:I76) * (24*365/10^9)</f>
        <v>0.32089000000000001</v>
      </c>
      <c r="K76" s="12">
        <f t="shared" si="5"/>
        <v>2015.0684931506846</v>
      </c>
    </row>
    <row r="77" spans="2:11" x14ac:dyDescent="0.2">
      <c r="B77" s="2">
        <v>72</v>
      </c>
      <c r="C77" s="2">
        <v>2.7390000000000001E-2</v>
      </c>
      <c r="D77" s="2">
        <f>SUM(C$6:C77)</f>
        <v>0.34827999999999998</v>
      </c>
      <c r="E77" s="2">
        <f t="shared" si="6"/>
        <v>0.70590119620553715</v>
      </c>
      <c r="F77" s="2">
        <f t="shared" si="7"/>
        <v>0.29409880379446285</v>
      </c>
      <c r="G77" s="2">
        <f t="shared" si="9"/>
        <v>2.7390000000000025E-2</v>
      </c>
      <c r="H77" s="13">
        <f t="shared" si="4"/>
        <v>2195.6621004566209</v>
      </c>
      <c r="I77" s="12">
        <f t="shared" si="8"/>
        <v>3126.7123287671234</v>
      </c>
      <c r="J77" s="7">
        <f>SUM(I$6:I77) * (24*365/10^9)</f>
        <v>0.34827999999999998</v>
      </c>
      <c r="K77" s="12">
        <f t="shared" si="5"/>
        <v>2195.6621004566214</v>
      </c>
    </row>
    <row r="78" spans="2:11" x14ac:dyDescent="0.2">
      <c r="B78" s="2">
        <v>73</v>
      </c>
      <c r="C78" s="2">
        <v>2.9700000000000001E-2</v>
      </c>
      <c r="D78" s="2">
        <f>SUM(C$6:C78)</f>
        <v>0.37797999999999998</v>
      </c>
      <c r="E78" s="2">
        <f t="shared" si="6"/>
        <v>0.68524420541293063</v>
      </c>
      <c r="F78" s="2">
        <f t="shared" si="7"/>
        <v>0.31475579458706937</v>
      </c>
      <c r="G78" s="2">
        <f t="shared" si="9"/>
        <v>2.9700000000000004E-2</v>
      </c>
      <c r="H78" s="13">
        <f t="shared" si="4"/>
        <v>2390.2968036529683</v>
      </c>
      <c r="I78" s="12">
        <f t="shared" si="8"/>
        <v>3390.41095890411</v>
      </c>
      <c r="J78" s="7">
        <f>SUM(I$6:I78) * (24*365/10^9)</f>
        <v>0.37797999999999998</v>
      </c>
      <c r="K78" s="12">
        <f t="shared" si="5"/>
        <v>2390.2968036529683</v>
      </c>
    </row>
    <row r="79" spans="2:11" x14ac:dyDescent="0.2">
      <c r="B79" s="2">
        <v>74</v>
      </c>
      <c r="C79" s="2">
        <v>3.2289999999999999E-2</v>
      </c>
      <c r="D79" s="2">
        <f>SUM(C$6:C79)</f>
        <v>0.41026999999999997</v>
      </c>
      <c r="E79" s="2">
        <f t="shared" si="6"/>
        <v>0.66347108875665728</v>
      </c>
      <c r="F79" s="2">
        <f t="shared" si="7"/>
        <v>0.33652891124334272</v>
      </c>
      <c r="G79" s="2">
        <f t="shared" si="9"/>
        <v>3.228999999999993E-2</v>
      </c>
      <c r="H79" s="13">
        <f t="shared" si="4"/>
        <v>2601.027397260274</v>
      </c>
      <c r="I79" s="12">
        <f t="shared" si="8"/>
        <v>3686.0730593607304</v>
      </c>
      <c r="J79" s="7">
        <f>SUM(I$6:I79) * (24*365/10^9)</f>
        <v>0.41026999999999997</v>
      </c>
      <c r="K79" s="12">
        <f t="shared" si="5"/>
        <v>2601.027397260274</v>
      </c>
    </row>
    <row r="80" spans="2:11" x14ac:dyDescent="0.2">
      <c r="B80" s="2">
        <v>75</v>
      </c>
      <c r="C80" s="2">
        <v>3.5180000000000003E-2</v>
      </c>
      <c r="D80" s="2">
        <f>SUM(C$6:C80)</f>
        <v>0.44544999999999996</v>
      </c>
      <c r="E80" s="2">
        <f t="shared" si="6"/>
        <v>0.64053596998183082</v>
      </c>
      <c r="F80" s="2">
        <f t="shared" si="7"/>
        <v>0.35946403001816918</v>
      </c>
      <c r="G80" s="2">
        <f t="shared" si="9"/>
        <v>3.5179999999999989E-2</v>
      </c>
      <c r="H80" s="13">
        <f t="shared" ref="H80:H105" si="10">SUM(C71:C80)/10 / (24*365) * 10^9</f>
        <v>2830.3652968036531</v>
      </c>
      <c r="I80" s="12">
        <f t="shared" si="8"/>
        <v>4015.9817351598181</v>
      </c>
      <c r="J80" s="7">
        <f>SUM(I$6:I80) * (24*365/10^9)</f>
        <v>0.44544999999999996</v>
      </c>
      <c r="K80" s="12">
        <f t="shared" ref="K80:K105" si="11">AVERAGE(I71:I80)</f>
        <v>2830.3652968036531</v>
      </c>
    </row>
    <row r="81" spans="1:11" x14ac:dyDescent="0.2">
      <c r="B81" s="2">
        <v>76</v>
      </c>
      <c r="C81" s="2">
        <v>3.8240000000000003E-2</v>
      </c>
      <c r="D81" s="2">
        <f>SUM(C$6:C81)</f>
        <v>0.48368999999999995</v>
      </c>
      <c r="E81" s="2">
        <f t="shared" si="6"/>
        <v>0.61650428862179218</v>
      </c>
      <c r="F81" s="2">
        <f t="shared" si="7"/>
        <v>0.38349571137820782</v>
      </c>
      <c r="G81" s="2">
        <f t="shared" si="9"/>
        <v>3.8239999999999996E-2</v>
      </c>
      <c r="H81" s="13">
        <f t="shared" si="10"/>
        <v>3079.566210045662</v>
      </c>
      <c r="I81" s="12">
        <f t="shared" si="8"/>
        <v>4365.2968036529683</v>
      </c>
      <c r="J81" s="7">
        <f>SUM(I$6:I81) * (24*365/10^9)</f>
        <v>0.48369000000000001</v>
      </c>
      <c r="K81" s="12">
        <f t="shared" si="11"/>
        <v>3079.566210045662</v>
      </c>
    </row>
    <row r="82" spans="1:11" x14ac:dyDescent="0.2">
      <c r="B82" s="2">
        <v>77</v>
      </c>
      <c r="C82" s="2">
        <v>4.1450000000000001E-2</v>
      </c>
      <c r="D82" s="2">
        <f>SUM(C$6:C82)</f>
        <v>0.52513999999999994</v>
      </c>
      <c r="E82" s="2">
        <f t="shared" si="6"/>
        <v>0.59147255241277585</v>
      </c>
      <c r="F82" s="2">
        <f t="shared" si="7"/>
        <v>0.40852744758722415</v>
      </c>
      <c r="G82" s="2">
        <f t="shared" si="9"/>
        <v>4.1449999999999931E-2</v>
      </c>
      <c r="H82" s="13">
        <f t="shared" si="10"/>
        <v>3349.3150684931502</v>
      </c>
      <c r="I82" s="12">
        <f t="shared" si="8"/>
        <v>4731.7351598173509</v>
      </c>
      <c r="J82" s="7">
        <f>SUM(I$6:I82) * (24*365/10^9)</f>
        <v>0.52513999999999994</v>
      </c>
      <c r="K82" s="12">
        <f t="shared" si="11"/>
        <v>3349.3150684931506</v>
      </c>
    </row>
    <row r="83" spans="1:11" x14ac:dyDescent="0.2">
      <c r="B83" s="2">
        <v>78</v>
      </c>
      <c r="C83" s="2">
        <v>4.5019999999999998E-2</v>
      </c>
      <c r="D83" s="2">
        <f>SUM(C$6:C83)</f>
        <v>0.57015999999999989</v>
      </c>
      <c r="E83" s="2">
        <f t="shared" si="6"/>
        <v>0.56543496186768483</v>
      </c>
      <c r="F83" s="2">
        <f t="shared" si="7"/>
        <v>0.43456503813231517</v>
      </c>
      <c r="G83" s="2">
        <f t="shared" si="9"/>
        <v>4.502000000000006E-2</v>
      </c>
      <c r="H83" s="13">
        <f t="shared" si="10"/>
        <v>3641.6666666666665</v>
      </c>
      <c r="I83" s="12">
        <f t="shared" si="8"/>
        <v>5139.2694063926938</v>
      </c>
      <c r="J83" s="7">
        <f>SUM(I$6:I83) * (24*365/10^9)</f>
        <v>0.57016</v>
      </c>
      <c r="K83" s="12">
        <f t="shared" si="11"/>
        <v>3641.666666666667</v>
      </c>
    </row>
    <row r="84" spans="1:11" x14ac:dyDescent="0.2">
      <c r="B84" s="2">
        <v>79</v>
      </c>
      <c r="C84" s="2">
        <v>4.9140000000000003E-2</v>
      </c>
      <c r="D84" s="2">
        <f>SUM(C$6:C84)</f>
        <v>0.61929999999999985</v>
      </c>
      <c r="E84" s="2">
        <f t="shared" si="6"/>
        <v>0.5383211305281359</v>
      </c>
      <c r="F84" s="2">
        <f t="shared" si="7"/>
        <v>0.4616788694718641</v>
      </c>
      <c r="G84" s="2">
        <f t="shared" si="9"/>
        <v>4.9139999999999961E-2</v>
      </c>
      <c r="H84" s="13">
        <f t="shared" si="10"/>
        <v>3960.2739726027403</v>
      </c>
      <c r="I84" s="12">
        <f t="shared" si="8"/>
        <v>5609.5890410958909</v>
      </c>
      <c r="J84" s="7">
        <f>SUM(I$6:I84) * (24*365/10^9)</f>
        <v>0.61929999999999996</v>
      </c>
      <c r="K84" s="12">
        <f t="shared" si="11"/>
        <v>3960.2739726027394</v>
      </c>
    </row>
    <row r="85" spans="1:11" x14ac:dyDescent="0.2">
      <c r="A85" s="16"/>
      <c r="B85" s="2">
        <v>80</v>
      </c>
      <c r="C85" s="2">
        <v>5.3949999999999998E-2</v>
      </c>
      <c r="D85" s="2">
        <f>SUM(C$6:C85)</f>
        <v>0.6732499999999999</v>
      </c>
      <c r="E85" s="2">
        <f t="shared" si="6"/>
        <v>0.51004822444437392</v>
      </c>
      <c r="F85" s="2">
        <f t="shared" si="7"/>
        <v>0.48995177555562608</v>
      </c>
      <c r="G85" s="2">
        <f t="shared" si="9"/>
        <v>5.3949999999999942E-2</v>
      </c>
      <c r="H85" s="13">
        <f t="shared" si="10"/>
        <v>4310.9589041095896</v>
      </c>
      <c r="I85" s="12">
        <f t="shared" si="8"/>
        <v>6158.6757990867573</v>
      </c>
      <c r="J85" s="7">
        <f>SUM(I$6:I85) * (24*365/10^9)</f>
        <v>0.67325000000000002</v>
      </c>
      <c r="K85" s="12">
        <f t="shared" si="11"/>
        <v>4310.9589041095887</v>
      </c>
    </row>
    <row r="86" spans="1:11" x14ac:dyDescent="0.2">
      <c r="B86" s="2">
        <v>81</v>
      </c>
      <c r="C86" s="2">
        <v>5.9499999999999997E-2</v>
      </c>
      <c r="D86" s="2">
        <f>SUM(C$6:C86)</f>
        <v>0.7327499999999999</v>
      </c>
      <c r="E86" s="2">
        <f t="shared" si="6"/>
        <v>0.48058556091660409</v>
      </c>
      <c r="F86" s="2">
        <f t="shared" si="7"/>
        <v>0.51941443908339591</v>
      </c>
      <c r="G86" s="2">
        <f t="shared" si="9"/>
        <v>5.9500000000000108E-2</v>
      </c>
      <c r="H86" s="13">
        <f t="shared" si="10"/>
        <v>4701.5981735159821</v>
      </c>
      <c r="I86" s="12">
        <f t="shared" si="8"/>
        <v>6792.2374429223737</v>
      </c>
      <c r="J86" s="7">
        <f>SUM(I$6:I86) * (24*365/10^9)</f>
        <v>0.73275000000000001</v>
      </c>
      <c r="K86" s="12">
        <f t="shared" si="11"/>
        <v>4701.5981735159812</v>
      </c>
    </row>
    <row r="87" spans="1:11" x14ac:dyDescent="0.2">
      <c r="B87" s="2">
        <v>82</v>
      </c>
      <c r="C87" s="2">
        <v>6.5780000000000005E-2</v>
      </c>
      <c r="D87" s="2">
        <f>SUM(C$6:C87)</f>
        <v>0.79852999999999996</v>
      </c>
      <c r="E87" s="2">
        <f t="shared" si="6"/>
        <v>0.44998996340992464</v>
      </c>
      <c r="F87" s="2">
        <f t="shared" si="7"/>
        <v>0.5500100365900753</v>
      </c>
      <c r="G87" s="2">
        <f t="shared" si="9"/>
        <v>6.5780000000000061E-2</v>
      </c>
      <c r="H87" s="13">
        <f t="shared" si="10"/>
        <v>5139.8401826484014</v>
      </c>
      <c r="I87" s="12">
        <f t="shared" si="8"/>
        <v>7509.132420091325</v>
      </c>
      <c r="J87" s="7">
        <f>SUM(I$6:I87) * (24*365/10^9)</f>
        <v>0.79853000000000007</v>
      </c>
      <c r="K87" s="12">
        <f t="shared" si="11"/>
        <v>5139.8401826484014</v>
      </c>
    </row>
    <row r="88" spans="1:11" x14ac:dyDescent="0.2">
      <c r="B88" s="2">
        <v>83</v>
      </c>
      <c r="C88" s="2">
        <v>7.2870000000000004E-2</v>
      </c>
      <c r="D88" s="2">
        <f>SUM(C$6:C88)</f>
        <v>0.87139999999999995</v>
      </c>
      <c r="E88" s="2">
        <f t="shared" si="6"/>
        <v>0.41836542745967709</v>
      </c>
      <c r="F88" s="2">
        <f t="shared" si="7"/>
        <v>0.58163457254032291</v>
      </c>
      <c r="G88" s="2">
        <f t="shared" si="9"/>
        <v>7.286999999999999E-2</v>
      </c>
      <c r="H88" s="13">
        <f t="shared" si="10"/>
        <v>5632.6484018264846</v>
      </c>
      <c r="I88" s="12">
        <f t="shared" si="8"/>
        <v>8318.4931506849316</v>
      </c>
      <c r="J88" s="7">
        <f>SUM(I$6:I88) * (24*365/10^9)</f>
        <v>0.87139999999999995</v>
      </c>
      <c r="K88" s="12">
        <f t="shared" si="11"/>
        <v>5632.6484018264837</v>
      </c>
    </row>
    <row r="89" spans="1:11" x14ac:dyDescent="0.2">
      <c r="B89" s="2">
        <v>84</v>
      </c>
      <c r="C89" s="2">
        <v>8.0659999999999996E-2</v>
      </c>
      <c r="D89" s="2">
        <f>SUM(C$6:C89)</f>
        <v>0.95205999999999991</v>
      </c>
      <c r="E89" s="2">
        <f t="shared" si="6"/>
        <v>0.38594515697010878</v>
      </c>
      <c r="F89" s="2">
        <f t="shared" si="7"/>
        <v>0.61405484302989122</v>
      </c>
      <c r="G89" s="2">
        <f t="shared" si="9"/>
        <v>8.0659999999999954E-2</v>
      </c>
      <c r="H89" s="13">
        <f t="shared" si="10"/>
        <v>6184.8173515981734</v>
      </c>
      <c r="I89" s="12">
        <f t="shared" si="8"/>
        <v>9207.7625570776236</v>
      </c>
      <c r="J89" s="7">
        <f>SUM(I$6:I89) * (24*365/10^9)</f>
        <v>0.95206000000000002</v>
      </c>
      <c r="K89" s="12">
        <f t="shared" si="11"/>
        <v>6184.8173515981725</v>
      </c>
    </row>
    <row r="90" spans="1:11" x14ac:dyDescent="0.2">
      <c r="B90" s="2">
        <v>85</v>
      </c>
      <c r="C90" s="2">
        <v>8.9130000000000001E-2</v>
      </c>
      <c r="D90" s="2">
        <f>SUM(C$6:C90)</f>
        <v>1.0411899999999998</v>
      </c>
      <c r="E90" s="2">
        <f t="shared" si="6"/>
        <v>0.3530343210515951</v>
      </c>
      <c r="F90" s="2">
        <f t="shared" si="7"/>
        <v>0.64696567894840484</v>
      </c>
      <c r="G90" s="2">
        <f t="shared" si="9"/>
        <v>8.9129999999999932E-2</v>
      </c>
      <c r="H90" s="13">
        <f t="shared" si="10"/>
        <v>6800.6849315068494</v>
      </c>
      <c r="I90" s="12">
        <f t="shared" si="8"/>
        <v>10174.657534246575</v>
      </c>
      <c r="J90" s="7">
        <f>SUM(I$6:I90) * (24*365/10^9)</f>
        <v>1.0411900000000001</v>
      </c>
      <c r="K90" s="12">
        <f t="shared" si="11"/>
        <v>6800.6849315068484</v>
      </c>
    </row>
    <row r="91" spans="1:11" x14ac:dyDescent="0.2">
      <c r="B91" s="2">
        <v>86</v>
      </c>
      <c r="C91" s="2">
        <v>9.7769999999999996E-2</v>
      </c>
      <c r="D91" s="2">
        <f>SUM(C$6:C91)</f>
        <v>1.1389599999999998</v>
      </c>
      <c r="E91" s="2">
        <f t="shared" si="6"/>
        <v>0.32015180661709436</v>
      </c>
      <c r="F91" s="2">
        <f t="shared" si="7"/>
        <v>0.6798481933829057</v>
      </c>
      <c r="G91" s="2">
        <f t="shared" si="9"/>
        <v>9.7769999999999913E-2</v>
      </c>
      <c r="H91" s="13">
        <f t="shared" si="10"/>
        <v>7480.2511415525114</v>
      </c>
      <c r="I91" s="12">
        <f t="shared" si="8"/>
        <v>11160.958904109588</v>
      </c>
      <c r="J91" s="7">
        <f>SUM(I$6:I91) * (24*365/10^9)</f>
        <v>1.13896</v>
      </c>
      <c r="K91" s="12">
        <f t="shared" si="11"/>
        <v>7480.2511415525105</v>
      </c>
    </row>
    <row r="92" spans="1:11" x14ac:dyDescent="0.2">
      <c r="B92" s="2">
        <v>87</v>
      </c>
      <c r="C92" s="2">
        <v>0.107</v>
      </c>
      <c r="D92" s="2">
        <f>SUM(C$6:C92)</f>
        <v>1.2459599999999997</v>
      </c>
      <c r="E92" s="2">
        <f t="shared" si="6"/>
        <v>0.28766461749968686</v>
      </c>
      <c r="F92" s="2">
        <f t="shared" si="7"/>
        <v>0.71233538250031314</v>
      </c>
      <c r="G92" s="2">
        <f t="shared" si="9"/>
        <v>0.10699999999999998</v>
      </c>
      <c r="H92" s="13">
        <f t="shared" si="10"/>
        <v>8228.5388127853894</v>
      </c>
      <c r="I92" s="12">
        <f t="shared" si="8"/>
        <v>12214.611872146119</v>
      </c>
      <c r="J92" s="7">
        <f>SUM(I$6:I92) * (24*365/10^9)</f>
        <v>1.24596</v>
      </c>
      <c r="K92" s="12">
        <f t="shared" si="11"/>
        <v>8228.5388127853876</v>
      </c>
    </row>
    <row r="93" spans="1:11" x14ac:dyDescent="0.2">
      <c r="B93" s="2">
        <v>88</v>
      </c>
      <c r="C93" s="2">
        <v>0.11683</v>
      </c>
      <c r="D93" s="2">
        <f>SUM(C$6:C93)</f>
        <v>1.3627899999999997</v>
      </c>
      <c r="E93" s="2">
        <f t="shared" si="6"/>
        <v>0.25594569139406909</v>
      </c>
      <c r="F93" s="2">
        <f t="shared" si="7"/>
        <v>0.74405430860593091</v>
      </c>
      <c r="G93" s="2">
        <f t="shared" si="9"/>
        <v>0.11682999999999999</v>
      </c>
      <c r="H93" s="13">
        <f t="shared" si="10"/>
        <v>9048.287671232878</v>
      </c>
      <c r="I93" s="12">
        <f t="shared" si="8"/>
        <v>13336.75799086758</v>
      </c>
      <c r="J93" s="7">
        <f>SUM(I$6:I93) * (24*365/10^9)</f>
        <v>1.3627899999999999</v>
      </c>
      <c r="K93" s="12">
        <f t="shared" si="11"/>
        <v>9048.2876712328762</v>
      </c>
    </row>
    <row r="94" spans="1:11" x14ac:dyDescent="0.2">
      <c r="B94" s="2">
        <v>89</v>
      </c>
      <c r="C94" s="2">
        <v>0.12725</v>
      </c>
      <c r="D94" s="2">
        <f>SUM(C$6:C94)</f>
        <v>1.4900399999999998</v>
      </c>
      <c r="E94" s="2">
        <f t="shared" si="6"/>
        <v>0.2253636408135129</v>
      </c>
      <c r="F94" s="2">
        <f t="shared" si="7"/>
        <v>0.7746363591864871</v>
      </c>
      <c r="G94" s="2">
        <f t="shared" si="9"/>
        <v>0.12725000000000009</v>
      </c>
      <c r="H94" s="13">
        <f t="shared" si="10"/>
        <v>9939.9543378995422</v>
      </c>
      <c r="I94" s="12">
        <f t="shared" si="8"/>
        <v>14526.255707762557</v>
      </c>
      <c r="J94" s="7">
        <f>SUM(I$6:I94) * (24*365/10^9)</f>
        <v>1.4900399999999998</v>
      </c>
      <c r="K94" s="12">
        <f t="shared" si="11"/>
        <v>9939.9543378995422</v>
      </c>
    </row>
    <row r="95" spans="1:11" x14ac:dyDescent="0.2">
      <c r="B95" s="2">
        <v>90</v>
      </c>
      <c r="C95" s="2">
        <v>0.13827</v>
      </c>
      <c r="D95" s="2">
        <f>SUM(C$6:C95)</f>
        <v>1.6283099999999999</v>
      </c>
      <c r="E95" s="2">
        <f t="shared" si="6"/>
        <v>0.19626097506209789</v>
      </c>
      <c r="F95" s="2">
        <f t="shared" si="7"/>
        <v>0.80373902493790217</v>
      </c>
      <c r="G95" s="2">
        <f t="shared" si="9"/>
        <v>0.13827000000000012</v>
      </c>
      <c r="H95" s="13">
        <f t="shared" si="10"/>
        <v>10902.511415525114</v>
      </c>
      <c r="I95" s="12">
        <f t="shared" si="8"/>
        <v>15784.246575342468</v>
      </c>
      <c r="J95" s="7">
        <f>SUM(I$6:I95) * (24*365/10^9)</f>
        <v>1.6283099999999999</v>
      </c>
      <c r="K95" s="12">
        <f t="shared" si="11"/>
        <v>10902.511415525112</v>
      </c>
    </row>
    <row r="96" spans="1:11" x14ac:dyDescent="0.2">
      <c r="B96" s="2">
        <v>91</v>
      </c>
      <c r="C96" s="2">
        <v>0.14989</v>
      </c>
      <c r="D96" s="2">
        <f>SUM(C$6:C96)</f>
        <v>1.7782</v>
      </c>
      <c r="E96" s="2">
        <f t="shared" si="6"/>
        <v>0.16894196929146763</v>
      </c>
      <c r="F96" s="2">
        <f t="shared" si="7"/>
        <v>0.83105803070853235</v>
      </c>
      <c r="G96" s="2">
        <f t="shared" si="9"/>
        <v>0.14989000000000008</v>
      </c>
      <c r="H96" s="13">
        <f t="shared" si="10"/>
        <v>11934.360730593608</v>
      </c>
      <c r="I96" s="12">
        <f t="shared" si="8"/>
        <v>17110.730593607303</v>
      </c>
      <c r="J96" s="7">
        <f>SUM(I$6:I96) * (24*365/10^9)</f>
        <v>1.7781999999999998</v>
      </c>
      <c r="K96" s="12">
        <f t="shared" si="11"/>
        <v>11934.360730593606</v>
      </c>
    </row>
    <row r="97" spans="1:11" x14ac:dyDescent="0.2">
      <c r="B97" s="2">
        <v>92</v>
      </c>
      <c r="C97" s="2">
        <v>0.16209999999999999</v>
      </c>
      <c r="D97" s="2">
        <f>SUM(C$6:C97)</f>
        <v>1.9402999999999999</v>
      </c>
      <c r="E97" s="2">
        <f t="shared" si="6"/>
        <v>0.14366084505880075</v>
      </c>
      <c r="F97" s="2">
        <f t="shared" si="7"/>
        <v>0.85633915494119928</v>
      </c>
      <c r="G97" s="2">
        <f t="shared" si="9"/>
        <v>0.16209999999999991</v>
      </c>
      <c r="H97" s="13">
        <f t="shared" si="10"/>
        <v>13033.904109589041</v>
      </c>
      <c r="I97" s="12">
        <f t="shared" si="8"/>
        <v>18504.566210045661</v>
      </c>
      <c r="J97" s="7">
        <f>SUM(I$6:I97) * (24*365/10^9)</f>
        <v>1.9402999999999997</v>
      </c>
      <c r="K97" s="12">
        <f t="shared" si="11"/>
        <v>13033.904109589039</v>
      </c>
    </row>
    <row r="98" spans="1:11" x14ac:dyDescent="0.2">
      <c r="B98" s="2">
        <v>93</v>
      </c>
      <c r="C98" s="2">
        <v>0.17488999999999999</v>
      </c>
      <c r="D98" s="2">
        <f>SUM(C$6:C98)</f>
        <v>2.1151900000000001</v>
      </c>
      <c r="E98" s="2">
        <f t="shared" si="6"/>
        <v>0.12061037140543615</v>
      </c>
      <c r="F98" s="2">
        <f t="shared" si="7"/>
        <v>0.87938962859456382</v>
      </c>
      <c r="G98" s="2">
        <f t="shared" si="9"/>
        <v>0.17489000000000021</v>
      </c>
      <c r="H98" s="13">
        <f t="shared" si="10"/>
        <v>14198.51598173516</v>
      </c>
      <c r="I98" s="12">
        <f t="shared" si="8"/>
        <v>19964.611872146117</v>
      </c>
      <c r="J98" s="7">
        <f>SUM(I$6:I98) * (24*365/10^9)</f>
        <v>2.1151899999999997</v>
      </c>
      <c r="K98" s="12">
        <f t="shared" si="11"/>
        <v>14198.515981735156</v>
      </c>
    </row>
    <row r="99" spans="1:11" x14ac:dyDescent="0.2">
      <c r="B99" s="2">
        <v>94</v>
      </c>
      <c r="C99" s="2">
        <v>0.18823999999999999</v>
      </c>
      <c r="D99" s="2">
        <f>SUM(C$6:C99)</f>
        <v>2.3034300000000001</v>
      </c>
      <c r="E99" s="2">
        <f t="shared" si="6"/>
        <v>9.9915544982746587E-2</v>
      </c>
      <c r="F99" s="2">
        <f t="shared" si="7"/>
        <v>0.90008445501725343</v>
      </c>
      <c r="G99" s="2">
        <f t="shared" si="9"/>
        <v>0.18823999999999996</v>
      </c>
      <c r="H99" s="13">
        <f t="shared" si="10"/>
        <v>15426.598173515984</v>
      </c>
      <c r="I99" s="12">
        <f t="shared" si="8"/>
        <v>21488.584474885844</v>
      </c>
      <c r="J99" s="7">
        <f>SUM(I$6:I99) * (24*365/10^9)</f>
        <v>2.3034300000000001</v>
      </c>
      <c r="K99" s="12">
        <f t="shared" si="11"/>
        <v>15426.598173515978</v>
      </c>
    </row>
    <row r="100" spans="1:11" x14ac:dyDescent="0.2">
      <c r="B100" s="2">
        <v>95</v>
      </c>
      <c r="C100" s="2">
        <v>0.20211999999999999</v>
      </c>
      <c r="D100" s="2">
        <f>SUM(C$6:C100)</f>
        <v>2.5055499999999999</v>
      </c>
      <c r="E100" s="2">
        <f t="shared" si="6"/>
        <v>8.1630688757571263E-2</v>
      </c>
      <c r="F100" s="2">
        <f t="shared" si="7"/>
        <v>0.91836931124242871</v>
      </c>
      <c r="G100" s="2">
        <f t="shared" si="9"/>
        <v>0.20211999999999986</v>
      </c>
      <c r="H100" s="13">
        <f t="shared" si="10"/>
        <v>16716.438356164384</v>
      </c>
      <c r="I100" s="12">
        <f t="shared" si="8"/>
        <v>23073.059360730593</v>
      </c>
      <c r="J100" s="7">
        <f>SUM(I$6:I100) * (24*365/10^9)</f>
        <v>2.5055499999999999</v>
      </c>
      <c r="K100" s="12">
        <f t="shared" si="11"/>
        <v>16716.438356164377</v>
      </c>
    </row>
    <row r="101" spans="1:11" x14ac:dyDescent="0.2">
      <c r="B101" s="2">
        <v>96</v>
      </c>
      <c r="C101" s="2">
        <v>0.21651000000000001</v>
      </c>
      <c r="D101" s="2">
        <f>SUM(C$6:C101)</f>
        <v>2.7220599999999999</v>
      </c>
      <c r="E101" s="2">
        <f t="shared" si="6"/>
        <v>6.5739192109410427E-2</v>
      </c>
      <c r="F101" s="2">
        <f t="shared" si="7"/>
        <v>0.93426080789058963</v>
      </c>
      <c r="G101" s="2">
        <f t="shared" si="9"/>
        <v>0.21650999999999998</v>
      </c>
      <c r="H101" s="13">
        <f t="shared" si="10"/>
        <v>18071.917808219179</v>
      </c>
      <c r="I101" s="12">
        <f t="shared" si="8"/>
        <v>24715.753424657534</v>
      </c>
      <c r="J101" s="7">
        <f>SUM(I$6:I101) * (24*365/10^9)</f>
        <v>2.7220599999999995</v>
      </c>
      <c r="K101" s="12">
        <f t="shared" si="11"/>
        <v>18071.917808219176</v>
      </c>
    </row>
    <row r="102" spans="1:11" x14ac:dyDescent="0.2">
      <c r="B102" s="2">
        <v>97</v>
      </c>
      <c r="C102" s="2">
        <v>0.23138</v>
      </c>
      <c r="D102" s="2">
        <f>SUM(C$6:C102)</f>
        <v>2.9534400000000001</v>
      </c>
      <c r="E102" s="2">
        <f t="shared" si="6"/>
        <v>5.2159966688743287E-2</v>
      </c>
      <c r="F102" s="2">
        <f t="shared" si="7"/>
        <v>0.94784003331125666</v>
      </c>
      <c r="G102" s="2">
        <f t="shared" si="9"/>
        <v>0.23138000000000014</v>
      </c>
      <c r="H102" s="13">
        <f t="shared" si="10"/>
        <v>19491.780821917811</v>
      </c>
      <c r="I102" s="12">
        <f t="shared" si="8"/>
        <v>26413.24200913242</v>
      </c>
      <c r="J102" s="7">
        <f>SUM(I$6:I102) * (24*365/10^9)</f>
        <v>2.9534399999999996</v>
      </c>
      <c r="K102" s="12">
        <f t="shared" si="11"/>
        <v>19491.780821917804</v>
      </c>
    </row>
    <row r="103" spans="1:11" x14ac:dyDescent="0.2">
      <c r="B103" s="2">
        <v>98</v>
      </c>
      <c r="C103" s="2">
        <v>0.24668000000000001</v>
      </c>
      <c r="D103" s="2">
        <f>SUM(C$6:C103)</f>
        <v>3.2001200000000001</v>
      </c>
      <c r="E103" s="2">
        <f t="shared" si="6"/>
        <v>4.0757312807364936E-2</v>
      </c>
      <c r="F103" s="2">
        <f t="shared" si="7"/>
        <v>0.95924268719263506</v>
      </c>
      <c r="G103" s="2">
        <f t="shared" si="9"/>
        <v>0.24668000000000001</v>
      </c>
      <c r="H103" s="13">
        <f t="shared" si="10"/>
        <v>20974.086757990866</v>
      </c>
      <c r="I103" s="12">
        <f t="shared" si="8"/>
        <v>28159.817351598173</v>
      </c>
      <c r="J103" s="7">
        <f>SUM(I$6:I103) * (24*365/10^9)</f>
        <v>3.2001199999999996</v>
      </c>
      <c r="K103" s="12">
        <f t="shared" si="11"/>
        <v>20974.086757990866</v>
      </c>
    </row>
    <row r="104" spans="1:11" x14ac:dyDescent="0.2">
      <c r="B104" s="2">
        <v>99</v>
      </c>
      <c r="C104" s="2">
        <v>0.26236999999999999</v>
      </c>
      <c r="D104" s="2">
        <f>SUM(C$6:C104)</f>
        <v>3.4624899999999998</v>
      </c>
      <c r="E104" s="2">
        <f t="shared" si="6"/>
        <v>3.1351599263955955E-2</v>
      </c>
      <c r="F104" s="2">
        <f t="shared" si="7"/>
        <v>0.96864840073604408</v>
      </c>
      <c r="G104" s="2">
        <f t="shared" si="9"/>
        <v>0.26236999999999977</v>
      </c>
      <c r="H104" s="13">
        <f t="shared" si="10"/>
        <v>22516.552511415521</v>
      </c>
      <c r="I104" s="12">
        <f t="shared" si="8"/>
        <v>29950.91324200913</v>
      </c>
      <c r="J104" s="7">
        <f>SUM(I$6:I104) * (24*365/10^9)</f>
        <v>3.4624899999999994</v>
      </c>
      <c r="K104" s="12">
        <f t="shared" si="11"/>
        <v>22516.552511415524</v>
      </c>
    </row>
    <row r="105" spans="1:11" x14ac:dyDescent="0.2">
      <c r="B105" s="2">
        <v>100</v>
      </c>
      <c r="C105" s="2">
        <v>0.27839000000000003</v>
      </c>
      <c r="D105" s="2">
        <f>SUM(C$6:C105)</f>
        <v>3.7408799999999998</v>
      </c>
      <c r="E105" s="2">
        <f t="shared" si="6"/>
        <v>2.3733208715440823E-2</v>
      </c>
      <c r="F105" s="2">
        <f t="shared" si="7"/>
        <v>0.97626679128455918</v>
      </c>
      <c r="G105" s="2">
        <f t="shared" si="9"/>
        <v>0.27838999999999992</v>
      </c>
      <c r="H105" s="13">
        <f t="shared" si="10"/>
        <v>24116.095890410954</v>
      </c>
      <c r="I105" s="12">
        <f t="shared" si="8"/>
        <v>31779.680365296805</v>
      </c>
      <c r="J105" s="7">
        <f>SUM(I$6:I105) * (24*365/10^9)</f>
        <v>3.7408799999999993</v>
      </c>
      <c r="K105" s="12">
        <f t="shared" si="11"/>
        <v>24116.095890410958</v>
      </c>
    </row>
    <row r="106" spans="1:11" x14ac:dyDescent="0.2">
      <c r="A106" s="3"/>
    </row>
    <row r="107" spans="1:11" x14ac:dyDescent="0.2">
      <c r="A107" s="3"/>
    </row>
    <row r="108" spans="1:11" x14ac:dyDescent="0.2">
      <c r="A108" s="3"/>
    </row>
    <row r="109" spans="1:11" x14ac:dyDescent="0.2">
      <c r="A109" s="3"/>
    </row>
    <row r="110" spans="1:11" x14ac:dyDescent="0.2">
      <c r="A110" s="3"/>
    </row>
    <row r="111" spans="1:11" x14ac:dyDescent="0.2">
      <c r="A111" s="3"/>
    </row>
    <row r="112" spans="1:11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</sheetData>
  <mergeCells count="2">
    <mergeCell ref="G4:H4"/>
    <mergeCell ref="I4:K4"/>
  </mergeCells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 3.1a</vt:lpstr>
      <vt:lpstr>Ex 3.1b,c</vt:lpstr>
    </vt:vector>
  </TitlesOfParts>
  <Company>Intel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scjohnso</dc:creator>
  <cp:lastModifiedBy>scjohnso</cp:lastModifiedBy>
  <dcterms:created xsi:type="dcterms:W3CDTF">2010-04-01T07:11:01Z</dcterms:created>
  <dcterms:modified xsi:type="dcterms:W3CDTF">2013-01-16T19:48:13Z</dcterms:modified>
</cp:coreProperties>
</file>